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805" activeTab="4"/>
  </bookViews>
  <sheets>
    <sheet name="公开01表-资产负债表" sheetId="1" r:id="rId1"/>
    <sheet name="公开02表-利润表" sheetId="2" r:id="rId2"/>
    <sheet name="公开03表-现金流量表" sheetId="3" r:id="rId3"/>
    <sheet name="公开04表-所有者权益变动表" sheetId="4" r:id="rId4"/>
    <sheet name="公开05表-三公经费" sheetId="5" r:id="rId5"/>
  </sheets>
  <externalReferences>
    <externalReference r:id="rId6"/>
  </externalReferences>
  <definedNames>
    <definedName name="_xlnm.Print_Area" localSheetId="1">'公开02表-利润表'!$A$1:$C$44</definedName>
    <definedName name="_xlnm.Print_Area" localSheetId="3">'公开04表-所有者权益变动表'!$A$1:$L$69</definedName>
    <definedName name="_xlnm.Print_Area" localSheetId="2">'公开03表-现金流量表'!$A$1:$C$42</definedName>
    <definedName name="_xlnm.Print_Area" localSheetId="0">'公开01表-资产负债表'!$A$1:$F$46</definedName>
    <definedName name="Print_Area_MI">#REF!</definedName>
    <definedName name="_xlnm.Print_Titles">#REF!,#REF!</definedName>
    <definedName name="전" localSheetId="1">#REF!</definedName>
    <definedName name="전" localSheetId="0">#REF!</definedName>
    <definedName name="전">#REF!</definedName>
    <definedName name="주택사업본부" localSheetId="1">#REF!</definedName>
    <definedName name="주택사업본부" localSheetId="0">#REF!</definedName>
    <definedName name="주택사업본부">#REF!</definedName>
    <definedName name="철구사업본부" localSheetId="1">#REF!</definedName>
    <definedName name="철구사업본부" localSheetId="0">#REF!</definedName>
    <definedName name="철구사업본부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<sst xmlns="http://schemas.openxmlformats.org/spreadsheetml/2006/main" count="280" uniqueCount="224">
  <si>
    <r>
      <rPr>
        <b/>
        <sz val="16"/>
        <rFont val="宋体"/>
        <charset val="134"/>
      </rPr>
      <t>资产负债表</t>
    </r>
  </si>
  <si>
    <r>
      <rPr>
        <sz val="10"/>
        <rFont val="宋体"/>
        <charset val="134"/>
      </rPr>
      <t>公开</t>
    </r>
    <r>
      <rPr>
        <sz val="10"/>
        <rFont val="Times New Roman"/>
        <charset val="134"/>
      </rPr>
      <t>01</t>
    </r>
    <r>
      <rPr>
        <sz val="10"/>
        <rFont val="宋体"/>
        <charset val="134"/>
      </rPr>
      <t>表</t>
    </r>
  </si>
  <si>
    <t>单位：安徽汽车工业技师学院</t>
  </si>
  <si>
    <t>金额单位：万元</t>
  </si>
  <si>
    <t>项   目</t>
  </si>
  <si>
    <t>流动资产：</t>
  </si>
  <si>
    <t>流动负债：</t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</si>
  <si>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货币资金</t>
    </r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</si>
  <si>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短期借款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</si>
  <si>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交易性金融资产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</si>
  <si>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交易性金融负债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</si>
  <si>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衍生金融资产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</si>
  <si>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衍生金融负债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</si>
  <si>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应收票据</t>
    </r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</si>
  <si>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应付票据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</si>
  <si>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应收账款</t>
    </r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</si>
  <si>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应付账款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</si>
  <si>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应收款项融资</t>
    </r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</si>
  <si>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预收款项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</si>
  <si>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预付款项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</si>
  <si>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合同负债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</si>
  <si>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其他应收款</t>
    </r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</si>
  <si>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应付职工薪酬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</si>
  <si>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存货</t>
    </r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</si>
  <si>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应交税费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</si>
  <si>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合同资产</t>
    </r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</si>
  <si>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其他应付款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</si>
  <si>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持有待售资产</t>
    </r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</si>
  <si>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持有待售负债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</si>
  <si>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一年内到期的非流动资产</t>
    </r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</si>
  <si>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一年内到期的非流动负债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</si>
  <si>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其他流动资产</t>
    </r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</si>
  <si>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其他流动负债</t>
    </r>
  </si>
  <si>
    <r>
      <rPr>
        <b/>
        <sz val="10"/>
        <rFont val="宋体"/>
        <charset val="134"/>
      </rPr>
      <t xml:space="preserve">    </t>
    </r>
    <r>
      <rPr>
        <b/>
        <sz val="10"/>
        <rFont val="宋体"/>
        <charset val="134"/>
      </rPr>
      <t>流动资产合计</t>
    </r>
  </si>
  <si>
    <t>流动负债合计</t>
  </si>
  <si>
    <t>非流动资产：</t>
  </si>
  <si>
    <t>非流动负债：</t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</si>
  <si>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债权投资</t>
    </r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</si>
  <si>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长期借款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</si>
  <si>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其他债权投资</t>
    </r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</si>
  <si>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应付债券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</si>
  <si>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长期应收款</t>
    </r>
  </si>
  <si>
    <r>
      <rPr>
        <sz val="10"/>
        <rFont val="宋体"/>
        <charset val="134"/>
      </rPr>
      <t xml:space="preserve">   </t>
    </r>
    <r>
      <rPr>
        <sz val="10"/>
        <rFont val="宋体"/>
        <charset val="134"/>
      </rPr>
      <t>其中：优先股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</si>
  <si>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长期股权投资</t>
    </r>
  </si>
  <si>
    <r>
      <rPr>
        <sz val="10"/>
        <rFont val="宋体"/>
        <charset val="134"/>
      </rPr>
      <t xml:space="preserve">         </t>
    </r>
    <r>
      <rPr>
        <sz val="10"/>
        <rFont val="宋体"/>
        <charset val="134"/>
      </rPr>
      <t>永续债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</si>
  <si>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其他权益工具投资</t>
    </r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</si>
  <si>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租赁负债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</si>
  <si>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其他非流动金融资产</t>
    </r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</si>
  <si>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长期应付款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</si>
  <si>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投资性房地产</t>
    </r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</si>
  <si>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长期应付职工薪酬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</si>
  <si>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固定资产</t>
    </r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</si>
  <si>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预计负债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</si>
  <si>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在建工程</t>
    </r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</si>
  <si>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递延收益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</si>
  <si>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生产性生物资产</t>
    </r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</si>
  <si>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递延所得税负债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</si>
  <si>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油气资产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</si>
  <si>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其他非流动负债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</si>
  <si>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使用权资产</t>
    </r>
  </si>
  <si>
    <t>非流动负债合计</t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</si>
  <si>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无形资产</t>
    </r>
  </si>
  <si>
    <t>负债合计</t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</si>
  <si>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开发支出</t>
    </r>
  </si>
  <si>
    <t>所有者权益：</t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</si>
  <si>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商誉</t>
    </r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</si>
  <si>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实收资本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</si>
  <si>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长期待摊费用</t>
    </r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</si>
  <si>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其他权益工具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</si>
  <si>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递延所得税资产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</si>
  <si>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其他非流动资产</t>
    </r>
  </si>
  <si>
    <t>非流动资产合计</t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</si>
  <si>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资本公积</t>
    </r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</si>
  <si>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减：库存股</t>
    </r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</si>
  <si>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其他综合收益</t>
    </r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</si>
  <si>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专项储备</t>
    </r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</si>
  <si>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盈余公积</t>
    </r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</si>
  <si>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未分配利润</t>
    </r>
  </si>
  <si>
    <t>所有者权益合计</t>
  </si>
  <si>
    <t>资产总计</t>
  </si>
  <si>
    <t>负债和所有者权益总计</t>
  </si>
  <si>
    <r>
      <rPr>
        <b/>
        <sz val="16"/>
        <rFont val="宋体"/>
        <charset val="134"/>
      </rPr>
      <t>利润表</t>
    </r>
  </si>
  <si>
    <r>
      <rPr>
        <sz val="10"/>
        <rFont val="宋体"/>
        <charset val="134"/>
      </rPr>
      <t>公开</t>
    </r>
    <r>
      <rPr>
        <sz val="10"/>
        <rFont val="Times New Roman"/>
        <charset val="134"/>
      </rPr>
      <t>02</t>
    </r>
    <r>
      <rPr>
        <sz val="10"/>
        <rFont val="宋体"/>
        <charset val="134"/>
      </rPr>
      <t>表</t>
    </r>
  </si>
  <si>
    <r>
      <rPr>
        <b/>
        <sz val="10"/>
        <rFont val="宋体"/>
        <charset val="134"/>
      </rPr>
      <t>项</t>
    </r>
    <r>
      <rPr>
        <b/>
        <sz val="10"/>
        <rFont val="Times New Roman"/>
        <charset val="134"/>
      </rPr>
      <t xml:space="preserve">       </t>
    </r>
    <r>
      <rPr>
        <b/>
        <sz val="10"/>
        <rFont val="宋体"/>
        <charset val="134"/>
      </rPr>
      <t>目</t>
    </r>
  </si>
  <si>
    <t>2025年度</t>
  </si>
  <si>
    <t>2024年度</t>
  </si>
  <si>
    <t>一、营业收入</t>
  </si>
  <si>
    <r>
      <rPr>
        <sz val="10"/>
        <rFont val="宋体"/>
        <charset val="134"/>
      </rPr>
      <t xml:space="preserve">    </t>
    </r>
    <r>
      <rPr>
        <sz val="10"/>
        <rFont val="宋体"/>
        <charset val="134"/>
      </rPr>
      <t>减：营业成本</t>
    </r>
  </si>
  <si>
    <r>
      <rPr>
        <sz val="10"/>
        <rFont val="宋体"/>
        <charset val="134"/>
      </rPr>
      <t xml:space="preserve">        </t>
    </r>
    <r>
      <rPr>
        <sz val="10"/>
        <rFont val="宋体"/>
        <charset val="134"/>
      </rPr>
      <t>税金及附加</t>
    </r>
  </si>
  <si>
    <r>
      <rPr>
        <sz val="10"/>
        <rFont val="宋体"/>
        <charset val="134"/>
      </rPr>
      <t xml:space="preserve">        </t>
    </r>
    <r>
      <rPr>
        <sz val="10"/>
        <rFont val="宋体"/>
        <charset val="134"/>
      </rPr>
      <t>销售费用</t>
    </r>
  </si>
  <si>
    <r>
      <rPr>
        <sz val="10"/>
        <rFont val="宋体"/>
        <charset val="134"/>
      </rPr>
      <t xml:space="preserve">        </t>
    </r>
    <r>
      <rPr>
        <sz val="10"/>
        <rFont val="宋体"/>
        <charset val="134"/>
      </rPr>
      <t>管理费用</t>
    </r>
  </si>
  <si>
    <r>
      <rPr>
        <sz val="10"/>
        <rFont val="宋体"/>
        <charset val="134"/>
      </rPr>
      <t xml:space="preserve">        </t>
    </r>
    <r>
      <rPr>
        <sz val="10"/>
        <rFont val="宋体"/>
        <charset val="134"/>
      </rPr>
      <t>研发费用</t>
    </r>
  </si>
  <si>
    <r>
      <rPr>
        <sz val="10"/>
        <rFont val="宋体"/>
        <charset val="134"/>
      </rPr>
      <t xml:space="preserve">        </t>
    </r>
    <r>
      <rPr>
        <sz val="10"/>
        <rFont val="宋体"/>
        <charset val="134"/>
      </rPr>
      <t>财务费用</t>
    </r>
  </si>
  <si>
    <r>
      <rPr>
        <sz val="10"/>
        <rFont val="宋体"/>
        <charset val="134"/>
      </rPr>
      <t xml:space="preserve">          </t>
    </r>
    <r>
      <rPr>
        <sz val="10"/>
        <rFont val="宋体"/>
        <charset val="134"/>
      </rPr>
      <t>其中：利息费用</t>
    </r>
  </si>
  <si>
    <r>
      <rPr>
        <sz val="10"/>
        <rFont val="宋体"/>
        <charset val="134"/>
      </rPr>
      <t xml:space="preserve">                </t>
    </r>
    <r>
      <rPr>
        <sz val="10"/>
        <rFont val="宋体"/>
        <charset val="134"/>
      </rPr>
      <t>利息收入</t>
    </r>
  </si>
  <si>
    <r>
      <rPr>
        <sz val="10"/>
        <rFont val="宋体"/>
        <charset val="134"/>
      </rPr>
      <t xml:space="preserve">    </t>
    </r>
    <r>
      <rPr>
        <sz val="10"/>
        <rFont val="宋体"/>
        <charset val="134"/>
      </rPr>
      <t>加：其他收益</t>
    </r>
  </si>
  <si>
    <r>
      <rPr>
        <sz val="10"/>
        <rFont val="宋体"/>
        <charset val="134"/>
      </rPr>
      <t xml:space="preserve">        </t>
    </r>
    <r>
      <rPr>
        <sz val="10"/>
        <rFont val="宋体"/>
        <charset val="134"/>
      </rPr>
      <t>投资收益（损失以</t>
    </r>
    <r>
      <rPr>
        <sz val="10"/>
        <rFont val="宋体"/>
        <charset val="134"/>
      </rPr>
      <t>“-”</t>
    </r>
    <r>
      <rPr>
        <sz val="10"/>
        <rFont val="宋体"/>
        <charset val="134"/>
      </rPr>
      <t>号填列）</t>
    </r>
  </si>
  <si>
    <r>
      <rPr>
        <sz val="10"/>
        <rFont val="宋体"/>
        <charset val="134"/>
      </rPr>
      <t xml:space="preserve">          </t>
    </r>
    <r>
      <rPr>
        <sz val="10"/>
        <rFont val="宋体"/>
        <charset val="134"/>
      </rPr>
      <t>其中：对联营企业和合营企业的投资收益</t>
    </r>
  </si>
  <si>
    <r>
      <rPr>
        <sz val="10"/>
        <rFont val="宋体"/>
        <charset val="134"/>
      </rPr>
      <t xml:space="preserve">               </t>
    </r>
    <r>
      <rPr>
        <sz val="10"/>
        <rFont val="宋体"/>
        <charset val="134"/>
      </rPr>
      <t>以摊余成本计量的金融资产终止确认收益</t>
    </r>
  </si>
  <si>
    <r>
      <rPr>
        <sz val="10"/>
        <rFont val="宋体"/>
        <charset val="134"/>
      </rPr>
      <t xml:space="preserve">       </t>
    </r>
    <r>
      <rPr>
        <sz val="10"/>
        <rFont val="宋体"/>
        <charset val="134"/>
      </rPr>
      <t>净敞口套期收益（损失以</t>
    </r>
    <r>
      <rPr>
        <sz val="10"/>
        <rFont val="宋体"/>
        <charset val="134"/>
      </rPr>
      <t>“-”</t>
    </r>
    <r>
      <rPr>
        <sz val="10"/>
        <rFont val="宋体"/>
        <charset val="134"/>
      </rPr>
      <t>号填列）</t>
    </r>
  </si>
  <si>
    <r>
      <rPr>
        <sz val="10"/>
        <rFont val="宋体"/>
        <charset val="134"/>
      </rPr>
      <t xml:space="preserve">       </t>
    </r>
    <r>
      <rPr>
        <sz val="10"/>
        <rFont val="宋体"/>
        <charset val="134"/>
      </rPr>
      <t>公允价值变动收益（损失以</t>
    </r>
    <r>
      <rPr>
        <sz val="10"/>
        <rFont val="宋体"/>
        <charset val="134"/>
      </rPr>
      <t>“-”</t>
    </r>
    <r>
      <rPr>
        <sz val="10"/>
        <rFont val="宋体"/>
        <charset val="134"/>
      </rPr>
      <t>号填列）</t>
    </r>
  </si>
  <si>
    <r>
      <rPr>
        <sz val="10"/>
        <rFont val="宋体"/>
        <charset val="134"/>
      </rPr>
      <t xml:space="preserve">       </t>
    </r>
    <r>
      <rPr>
        <sz val="10"/>
        <rFont val="宋体"/>
        <charset val="134"/>
      </rPr>
      <t>信用减值损失（损失以</t>
    </r>
    <r>
      <rPr>
        <sz val="10"/>
        <rFont val="宋体"/>
        <charset val="134"/>
      </rPr>
      <t>“-”</t>
    </r>
    <r>
      <rPr>
        <sz val="10"/>
        <rFont val="宋体"/>
        <charset val="134"/>
      </rPr>
      <t>号填列）</t>
    </r>
  </si>
  <si>
    <r>
      <rPr>
        <sz val="10"/>
        <rFont val="宋体"/>
        <charset val="134"/>
      </rPr>
      <t xml:space="preserve">       </t>
    </r>
    <r>
      <rPr>
        <sz val="10"/>
        <rFont val="宋体"/>
        <charset val="134"/>
      </rPr>
      <t>资产减值损失（损失以</t>
    </r>
    <r>
      <rPr>
        <sz val="10"/>
        <rFont val="宋体"/>
        <charset val="134"/>
      </rPr>
      <t>“-”</t>
    </r>
    <r>
      <rPr>
        <sz val="10"/>
        <rFont val="宋体"/>
        <charset val="134"/>
      </rPr>
      <t>号填列）</t>
    </r>
  </si>
  <si>
    <r>
      <rPr>
        <sz val="10"/>
        <rFont val="宋体"/>
        <charset val="134"/>
      </rPr>
      <t xml:space="preserve">       </t>
    </r>
    <r>
      <rPr>
        <sz val="10"/>
        <rFont val="宋体"/>
        <charset val="134"/>
      </rPr>
      <t>资产处置收益（损失以</t>
    </r>
    <r>
      <rPr>
        <sz val="10"/>
        <rFont val="宋体"/>
        <charset val="134"/>
      </rPr>
      <t>“-”</t>
    </r>
    <r>
      <rPr>
        <sz val="10"/>
        <rFont val="宋体"/>
        <charset val="134"/>
      </rPr>
      <t>号填列）</t>
    </r>
  </si>
  <si>
    <t>二、营业利润（亏损以“-”号填列）</t>
  </si>
  <si>
    <r>
      <rPr>
        <sz val="10"/>
        <rFont val="宋体"/>
        <charset val="134"/>
      </rPr>
      <t xml:space="preserve">    </t>
    </r>
    <r>
      <rPr>
        <sz val="10"/>
        <rFont val="宋体"/>
        <charset val="134"/>
      </rPr>
      <t>加：营业外收入</t>
    </r>
  </si>
  <si>
    <r>
      <rPr>
        <sz val="10"/>
        <rFont val="宋体"/>
        <charset val="134"/>
      </rPr>
      <t xml:space="preserve">    </t>
    </r>
    <r>
      <rPr>
        <sz val="10"/>
        <rFont val="宋体"/>
        <charset val="134"/>
      </rPr>
      <t>减：营业外支出</t>
    </r>
  </si>
  <si>
    <r>
      <rPr>
        <b/>
        <sz val="10"/>
        <rFont val="宋体"/>
        <charset val="134"/>
      </rPr>
      <t>三、利润总额（亏损总额以</t>
    </r>
    <r>
      <rPr>
        <b/>
        <sz val="10"/>
        <rFont val="宋体"/>
        <charset val="134"/>
      </rPr>
      <t>“-”</t>
    </r>
    <r>
      <rPr>
        <b/>
        <sz val="10"/>
        <rFont val="宋体"/>
        <charset val="134"/>
      </rPr>
      <t>号填列）</t>
    </r>
  </si>
  <si>
    <r>
      <rPr>
        <sz val="10"/>
        <rFont val="宋体"/>
        <charset val="134"/>
      </rPr>
      <t xml:space="preserve">    </t>
    </r>
    <r>
      <rPr>
        <sz val="10"/>
        <rFont val="宋体"/>
        <charset val="134"/>
      </rPr>
      <t>减：所得税费用</t>
    </r>
  </si>
  <si>
    <r>
      <rPr>
        <b/>
        <sz val="10"/>
        <rFont val="宋体"/>
        <charset val="134"/>
      </rPr>
      <t>四、净利润（净亏损以</t>
    </r>
    <r>
      <rPr>
        <b/>
        <sz val="10"/>
        <rFont val="宋体"/>
        <charset val="134"/>
      </rPr>
      <t>“-”</t>
    </r>
    <r>
      <rPr>
        <b/>
        <sz val="10"/>
        <rFont val="宋体"/>
        <charset val="134"/>
      </rPr>
      <t>号填列）</t>
    </r>
  </si>
  <si>
    <r>
      <rPr>
        <sz val="10"/>
        <rFont val="宋体"/>
        <charset val="134"/>
      </rPr>
      <t xml:space="preserve">   </t>
    </r>
    <r>
      <rPr>
        <sz val="10"/>
        <rFont val="宋体"/>
        <charset val="134"/>
      </rPr>
      <t>（一）持续经营净利润（净亏损以</t>
    </r>
    <r>
      <rPr>
        <sz val="10"/>
        <rFont val="宋体"/>
        <charset val="134"/>
      </rPr>
      <t>“-”</t>
    </r>
    <r>
      <rPr>
        <sz val="10"/>
        <rFont val="宋体"/>
        <charset val="134"/>
      </rPr>
      <t>号填列）</t>
    </r>
  </si>
  <si>
    <r>
      <rPr>
        <sz val="10"/>
        <rFont val="宋体"/>
        <charset val="134"/>
      </rPr>
      <t xml:space="preserve">   </t>
    </r>
    <r>
      <rPr>
        <sz val="10"/>
        <rFont val="宋体"/>
        <charset val="134"/>
      </rPr>
      <t>（二）终止经营净利润（净亏损以</t>
    </r>
    <r>
      <rPr>
        <sz val="10"/>
        <rFont val="宋体"/>
        <charset val="134"/>
      </rPr>
      <t>“-”</t>
    </r>
    <r>
      <rPr>
        <sz val="10"/>
        <rFont val="宋体"/>
        <charset val="134"/>
      </rPr>
      <t>号填列）</t>
    </r>
  </si>
  <si>
    <t>五、其他综合收益的税后净额</t>
  </si>
  <si>
    <r>
      <rPr>
        <sz val="10"/>
        <rFont val="宋体"/>
        <charset val="134"/>
      </rPr>
      <t xml:space="preserve">   </t>
    </r>
    <r>
      <rPr>
        <sz val="10"/>
        <rFont val="宋体"/>
        <charset val="134"/>
      </rPr>
      <t>（一）不能重分类进损益的其他综合收益</t>
    </r>
  </si>
  <si>
    <r>
      <rPr>
        <sz val="10"/>
        <rFont val="宋体"/>
        <charset val="134"/>
      </rPr>
      <t xml:space="preserve">      1.</t>
    </r>
    <r>
      <rPr>
        <sz val="10"/>
        <rFont val="宋体"/>
        <charset val="134"/>
      </rPr>
      <t>重新计量设定受益计划变动额</t>
    </r>
  </si>
  <si>
    <r>
      <rPr>
        <sz val="10"/>
        <rFont val="宋体"/>
        <charset val="134"/>
      </rPr>
      <t xml:space="preserve">      2.</t>
    </r>
    <r>
      <rPr>
        <sz val="10"/>
        <rFont val="宋体"/>
        <charset val="134"/>
      </rPr>
      <t>权益法下不能转损益的其他综合收益</t>
    </r>
  </si>
  <si>
    <r>
      <rPr>
        <sz val="10"/>
        <rFont val="宋体"/>
        <charset val="134"/>
      </rPr>
      <t xml:space="preserve">      3.</t>
    </r>
    <r>
      <rPr>
        <sz val="10"/>
        <rFont val="宋体"/>
        <charset val="134"/>
      </rPr>
      <t>其他权益工具投资公允价值变动</t>
    </r>
  </si>
  <si>
    <r>
      <rPr>
        <sz val="10"/>
        <rFont val="宋体"/>
        <charset val="134"/>
      </rPr>
      <t xml:space="preserve">      4.</t>
    </r>
    <r>
      <rPr>
        <sz val="10"/>
        <rFont val="宋体"/>
        <charset val="134"/>
      </rPr>
      <t>企业自身信用风险公允价值变动</t>
    </r>
  </si>
  <si>
    <r>
      <rPr>
        <sz val="10"/>
        <rFont val="宋体"/>
        <charset val="134"/>
      </rPr>
      <t xml:space="preserve">   </t>
    </r>
    <r>
      <rPr>
        <sz val="10"/>
        <rFont val="宋体"/>
        <charset val="134"/>
      </rPr>
      <t>（二）将重分类进损益的其他综合收益</t>
    </r>
  </si>
  <si>
    <r>
      <rPr>
        <sz val="10"/>
        <rFont val="宋体"/>
        <charset val="134"/>
      </rPr>
      <t xml:space="preserve">      1.</t>
    </r>
    <r>
      <rPr>
        <sz val="10"/>
        <rFont val="宋体"/>
        <charset val="134"/>
      </rPr>
      <t>权益法下可转损益的其他综合收益</t>
    </r>
  </si>
  <si>
    <r>
      <rPr>
        <sz val="10"/>
        <rFont val="宋体"/>
        <charset val="134"/>
      </rPr>
      <t xml:space="preserve">      2.</t>
    </r>
    <r>
      <rPr>
        <sz val="10"/>
        <rFont val="宋体"/>
        <charset val="134"/>
      </rPr>
      <t>其他债权投资公允价值变动</t>
    </r>
  </si>
  <si>
    <r>
      <rPr>
        <sz val="10"/>
        <rFont val="宋体"/>
        <charset val="134"/>
      </rPr>
      <t xml:space="preserve">      3.</t>
    </r>
    <r>
      <rPr>
        <sz val="10"/>
        <rFont val="宋体"/>
        <charset val="134"/>
      </rPr>
      <t>金融资产重分类计入其他综合收益的金额</t>
    </r>
  </si>
  <si>
    <r>
      <rPr>
        <sz val="10"/>
        <rFont val="宋体"/>
        <charset val="134"/>
      </rPr>
      <t xml:space="preserve">      4.</t>
    </r>
    <r>
      <rPr>
        <sz val="10"/>
        <rFont val="宋体"/>
        <charset val="134"/>
      </rPr>
      <t>其他债权投资信用减值准备</t>
    </r>
  </si>
  <si>
    <r>
      <rPr>
        <sz val="10"/>
        <rFont val="宋体"/>
        <charset val="134"/>
      </rPr>
      <t xml:space="preserve">      5.</t>
    </r>
    <r>
      <rPr>
        <sz val="10"/>
        <rFont val="宋体"/>
        <charset val="134"/>
      </rPr>
      <t>现金流量套期储备</t>
    </r>
  </si>
  <si>
    <r>
      <rPr>
        <sz val="10"/>
        <rFont val="宋体"/>
        <charset val="134"/>
      </rPr>
      <t xml:space="preserve">      6.</t>
    </r>
    <r>
      <rPr>
        <sz val="10"/>
        <rFont val="宋体"/>
        <charset val="134"/>
      </rPr>
      <t>外币财务报表折算差额</t>
    </r>
  </si>
  <si>
    <t>六、综合收益总额</t>
  </si>
  <si>
    <r>
      <rPr>
        <b/>
        <sz val="16"/>
        <rFont val="宋体"/>
        <charset val="134"/>
      </rPr>
      <t>现金流量表</t>
    </r>
  </si>
  <si>
    <r>
      <rPr>
        <sz val="10"/>
        <rFont val="宋体"/>
        <charset val="134"/>
      </rPr>
      <t>公开</t>
    </r>
    <r>
      <rPr>
        <sz val="10"/>
        <rFont val="Times New Roman"/>
        <charset val="134"/>
      </rPr>
      <t>03</t>
    </r>
    <r>
      <rPr>
        <sz val="10"/>
        <rFont val="宋体"/>
        <charset val="134"/>
      </rPr>
      <t>表</t>
    </r>
  </si>
  <si>
    <t xml:space="preserve"> 项       目</t>
  </si>
  <si>
    <t>一、经营活动产生的现金流量</t>
  </si>
  <si>
    <t xml:space="preserve">    销售商品、提供劳务收到的现金</t>
  </si>
  <si>
    <t xml:space="preserve">    收到的税费返还</t>
  </si>
  <si>
    <t xml:space="preserve">    收到其他与经营活动有关的现金</t>
  </si>
  <si>
    <t>经营活动现金流入小计</t>
  </si>
  <si>
    <t xml:space="preserve">    购买商品、接受劳务支付的现金</t>
  </si>
  <si>
    <t xml:space="preserve">    支付给职工以及为职工支付的现金</t>
  </si>
  <si>
    <t xml:space="preserve">    支付的各项税费</t>
  </si>
  <si>
    <t xml:space="preserve">    支付其他与经营活动有关的现金</t>
  </si>
  <si>
    <t>　　经营活动现金流出小计</t>
  </si>
  <si>
    <t>经营活动产生的现金流量净额</t>
  </si>
  <si>
    <t>二、投资活动产生的现金流量</t>
  </si>
  <si>
    <t xml:space="preserve">    收回投资收到的现金</t>
  </si>
  <si>
    <t xml:space="preserve">    取得投资收益收到的现金</t>
  </si>
  <si>
    <t xml:space="preserve">    处置固定资产、无形资产和其他长期资产收回的现金净额</t>
  </si>
  <si>
    <t xml:space="preserve">    处置子公司及其他营业单位收到的现金净额</t>
  </si>
  <si>
    <t xml:space="preserve">    收到其他与投资活动有关的现金</t>
  </si>
  <si>
    <t>　　投资活动现金流入小计</t>
  </si>
  <si>
    <t xml:space="preserve">    购建固定资产、无形资产和其他长期资产支付的现金</t>
  </si>
  <si>
    <t xml:space="preserve">    投资支付的现金</t>
  </si>
  <si>
    <t xml:space="preserve">    取得子公司及其他营业单位支付的现金净额</t>
  </si>
  <si>
    <t xml:space="preserve">    支付其他与投资活动有关的现金</t>
  </si>
  <si>
    <t>　　投资活动现金流出小计</t>
  </si>
  <si>
    <t>投资活动产生的现金流量净额</t>
  </si>
  <si>
    <t>三、筹资活动产生的现金流量</t>
  </si>
  <si>
    <t xml:space="preserve">    吸收投资收到的现金</t>
  </si>
  <si>
    <t xml:space="preserve">    取得借款收到的现金</t>
  </si>
  <si>
    <t xml:space="preserve">    收到其他与筹资活动有关的现金</t>
  </si>
  <si>
    <t>　　筹资活动现金流入小计</t>
  </si>
  <si>
    <t xml:space="preserve">    偿还债务支付的现金</t>
  </si>
  <si>
    <t xml:space="preserve">    分配股利、利润或偿付利息支付的现金</t>
  </si>
  <si>
    <t xml:space="preserve">    支付其他与筹资活动有关的现金</t>
  </si>
  <si>
    <t>　　筹资活动现金流出小计</t>
  </si>
  <si>
    <t>筹资活动产生的现金流量净额</t>
  </si>
  <si>
    <t>四、汇率变动对现金及现金等价物的影响</t>
  </si>
  <si>
    <t>五、现金及现金等价物净增加额</t>
  </si>
  <si>
    <t xml:space="preserve">    加：期初现金及现金等价物余额</t>
  </si>
  <si>
    <t>六、期末现金及现金等价物余额</t>
  </si>
  <si>
    <t>所有者权益变动表</t>
  </si>
  <si>
    <r>
      <rPr>
        <sz val="10"/>
        <rFont val="宋体"/>
        <charset val="134"/>
      </rPr>
      <t>公开</t>
    </r>
    <r>
      <rPr>
        <sz val="10"/>
        <rFont val="Times New Roman"/>
        <charset val="134"/>
      </rPr>
      <t>04</t>
    </r>
    <r>
      <rPr>
        <sz val="10"/>
        <rFont val="宋体"/>
        <charset val="134"/>
      </rPr>
      <t>表</t>
    </r>
  </si>
  <si>
    <t>项目</t>
  </si>
  <si>
    <r>
      <rPr>
        <b/>
        <sz val="10"/>
        <rFont val="Times New Roman"/>
        <charset val="134"/>
      </rPr>
      <t>2025</t>
    </r>
    <r>
      <rPr>
        <b/>
        <sz val="10"/>
        <rFont val="宋体"/>
        <charset val="134"/>
      </rPr>
      <t>年度</t>
    </r>
  </si>
  <si>
    <t>实收资本</t>
  </si>
  <si>
    <t>其他权益工具</t>
  </si>
  <si>
    <t>资本公积</t>
  </si>
  <si>
    <t>减：库存股</t>
  </si>
  <si>
    <t>其他综合收益</t>
  </si>
  <si>
    <t>专项储备</t>
  </si>
  <si>
    <t>盈余公积</t>
  </si>
  <si>
    <t>未分配利润</t>
  </si>
  <si>
    <t>优先股</t>
  </si>
  <si>
    <t>永续债</t>
  </si>
  <si>
    <t>其他</t>
  </si>
  <si>
    <t>一、上年年末余额</t>
  </si>
  <si>
    <t>加： 会计政策变更</t>
  </si>
  <si>
    <t xml:space="preserve">     前期差错更正</t>
  </si>
  <si>
    <t xml:space="preserve">     其他</t>
  </si>
  <si>
    <t>二、本年年初余额</t>
  </si>
  <si>
    <t>三、本年增减变动金额(减少以“-”号填列)</t>
  </si>
  <si>
    <t>（一）综合收益总额</t>
  </si>
  <si>
    <t>（二）所有者投入和减少资本</t>
  </si>
  <si>
    <t xml:space="preserve">  1. 所有者投入的普通股</t>
  </si>
  <si>
    <t xml:space="preserve">  2．其他权益工具持有者投入资本</t>
  </si>
  <si>
    <t xml:space="preserve">  3．股份支付计入所有者权益的金额</t>
  </si>
  <si>
    <t xml:space="preserve">  4．其他</t>
  </si>
  <si>
    <t>（三）利润分配</t>
  </si>
  <si>
    <t xml:space="preserve">  1．提取盈余公积</t>
  </si>
  <si>
    <t xml:space="preserve">  2．对所有者（或股东）的分配</t>
  </si>
  <si>
    <t xml:space="preserve">  3．其他</t>
  </si>
  <si>
    <t>（四）所有者权益内部结转</t>
  </si>
  <si>
    <t xml:space="preserve">  1．资本公积转增资本（或股本）</t>
  </si>
  <si>
    <t xml:space="preserve">  2．盈余公积转增资本（或股本）</t>
  </si>
  <si>
    <t xml:space="preserve">  3．盈余公积弥补亏损</t>
  </si>
  <si>
    <t xml:space="preserve">  4．设定受益计划变动额结转留存收益</t>
  </si>
  <si>
    <r>
      <rPr>
        <sz val="10"/>
        <rFont val="宋体"/>
        <charset val="134"/>
      </rPr>
      <t xml:space="preserve">  5.</t>
    </r>
    <r>
      <rPr>
        <sz val="10"/>
        <rFont val="宋体"/>
        <charset val="134"/>
      </rPr>
      <t xml:space="preserve"> 其他综合收益结转留存收益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</si>
  <si>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6. 其他</t>
    </r>
  </si>
  <si>
    <t>（五）专项储备</t>
  </si>
  <si>
    <t xml:space="preserve">  1．本年提取</t>
  </si>
  <si>
    <t xml:space="preserve">  2．本年使用</t>
  </si>
  <si>
    <t>（六）其他</t>
  </si>
  <si>
    <t>四、本年年末余额</t>
  </si>
  <si>
    <t>所有者权益变动表（续）</t>
  </si>
  <si>
    <r>
      <rPr>
        <b/>
        <sz val="10"/>
        <rFont val="Times New Roman"/>
        <charset val="134"/>
      </rPr>
      <t>2024</t>
    </r>
    <r>
      <rPr>
        <b/>
        <sz val="10"/>
        <rFont val="宋体"/>
        <charset val="134"/>
      </rPr>
      <t>年度</t>
    </r>
  </si>
  <si>
    <r>
      <rPr>
        <sz val="10"/>
        <rFont val="宋体"/>
        <charset val="134"/>
      </rPr>
      <t xml:space="preserve">    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前期差错更正</t>
    </r>
  </si>
  <si>
    <t>安徽汽车工业技师学院2025年度“三公”经费支出决算表</t>
  </si>
  <si>
    <t>公开05表</t>
  </si>
  <si>
    <t>预算数</t>
  </si>
  <si>
    <t>决算数</t>
  </si>
  <si>
    <t>因公出国（境）费</t>
  </si>
  <si>
    <t>公务接待费</t>
  </si>
  <si>
    <t>公务用车购置及运行费</t>
  </si>
  <si>
    <t>其中：公务用车运行维护费</t>
  </si>
  <si>
    <t xml:space="preserve">      公务用车购置费</t>
  </si>
  <si>
    <t>总计</t>
  </si>
  <si>
    <t>说明：以上为合并数据（含安徽汽车职业技术学院）。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</si>
</sst>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_ * #,##0.00_ ;_ * \-#,##0.00_ ;_ * &quot;&quot;??_ ;_ @_ "/>
    <numFmt numFmtId="178" formatCode="yyyy&quot;年&quot;m&quot;月&quot;d&quot;日&quot;;@"/>
    <numFmt numFmtId="179" formatCode="[$-F800]dddd\,\ mmmm\ dd\,\ yyyy"/>
  </numFmts>
  <fonts count="38">
    <font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6"/>
      <name val="宋体"/>
      <charset val="134"/>
    </font>
    <font>
      <sz val="10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14"/>
      <name val="仿宋"/>
      <charset val="134"/>
    </font>
    <font>
      <b/>
      <sz val="9"/>
      <name val="Times New Roman"/>
      <charset val="134"/>
    </font>
    <font>
      <sz val="9"/>
      <name val="Times New Roman"/>
      <charset val="134"/>
    </font>
    <font>
      <sz val="10"/>
      <name val="Times New Roman"/>
      <charset val="134"/>
    </font>
    <font>
      <b/>
      <sz val="16"/>
      <name val="Times New Roman"/>
      <charset val="134"/>
    </font>
    <font>
      <b/>
      <sz val="10"/>
      <name val="Times New Roman"/>
      <charset val="134"/>
    </font>
    <font>
      <b/>
      <sz val="10"/>
      <name val="宋体"/>
      <charset val="134"/>
      <scheme val="minor"/>
    </font>
    <font>
      <sz val="20"/>
      <name val="Times New Roman"/>
      <charset val="134"/>
    </font>
    <font>
      <sz val="10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"/>
      <name val="Helv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0" fillId="0" borderId="0" applyFont="0" applyFill="0" applyBorder="0" applyAlignment="0" applyProtection="0"/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5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4" borderId="5" applyNumberFormat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6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37" fillId="0" borderId="0"/>
  </cellStyleXfs>
  <cellXfs count="122">
    <xf numFmtId="0" fontId="0" fillId="0" borderId="0" xfId="0"/>
    <xf numFmtId="0" fontId="0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0" fontId="0" fillId="0" borderId="0" xfId="0" applyNumberFormat="1" applyFont="1" applyBorder="1" applyAlignment="1">
      <alignment vertical="center" wrapText="1"/>
    </xf>
    <xf numFmtId="0" fontId="3" fillId="0" borderId="0" xfId="0" applyNumberFormat="1" applyFont="1" applyAlignment="1">
      <alignment horizontal="center" vertical="center" wrapText="1"/>
    </xf>
    <xf numFmtId="31" fontId="1" fillId="0" borderId="0" xfId="56" applyNumberFormat="1" applyFont="1" applyAlignment="1">
      <alignment horizontal="right" vertical="center" wrapText="1"/>
    </xf>
    <xf numFmtId="0" fontId="4" fillId="0" borderId="0" xfId="49" applyFont="1" applyAlignment="1">
      <alignment vertical="center"/>
    </xf>
    <xf numFmtId="0" fontId="1" fillId="0" borderId="0" xfId="56" applyFont="1" applyAlignment="1">
      <alignment vertical="center" wrapText="1"/>
    </xf>
    <xf numFmtId="0" fontId="1" fillId="0" borderId="0" xfId="56" applyFont="1" applyBorder="1" applyAlignment="1">
      <alignment horizontal="right" vertical="center" wrapText="1"/>
    </xf>
    <xf numFmtId="31" fontId="1" fillId="0" borderId="0" xfId="56" applyNumberFormat="1" applyFont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6" fillId="0" borderId="0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justify" vertical="center"/>
    </xf>
    <xf numFmtId="0" fontId="7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vertical="center"/>
    </xf>
    <xf numFmtId="0" fontId="8" fillId="0" borderId="0" xfId="49" applyFont="1" applyAlignment="1">
      <alignment horizontal="center" vertical="center"/>
    </xf>
    <xf numFmtId="0" fontId="9" fillId="0" borderId="0" xfId="49" applyFont="1" applyAlignment="1">
      <alignment vertical="center"/>
    </xf>
    <xf numFmtId="0" fontId="8" fillId="0" borderId="0" xfId="49" applyFont="1" applyAlignment="1">
      <alignment vertical="center"/>
    </xf>
    <xf numFmtId="0" fontId="10" fillId="0" borderId="0" xfId="49" applyFont="1" applyAlignment="1">
      <alignment vertical="center"/>
    </xf>
    <xf numFmtId="43" fontId="10" fillId="0" borderId="0" xfId="1" applyFont="1" applyFill="1" applyAlignment="1">
      <alignment horizontal="center" vertical="center"/>
    </xf>
    <xf numFmtId="0" fontId="3" fillId="0" borderId="0" xfId="49" applyFont="1" applyAlignment="1">
      <alignment horizontal="center" vertical="center"/>
    </xf>
    <xf numFmtId="0" fontId="11" fillId="0" borderId="0" xfId="49" applyFont="1" applyAlignment="1">
      <alignment horizontal="center" vertical="center"/>
    </xf>
    <xf numFmtId="0" fontId="1" fillId="0" borderId="0" xfId="49" applyFont="1" applyAlignment="1">
      <alignment horizontal="right" vertical="center"/>
    </xf>
    <xf numFmtId="0" fontId="10" fillId="0" borderId="0" xfId="49" applyFont="1" applyAlignment="1">
      <alignment horizontal="right" vertical="center"/>
    </xf>
    <xf numFmtId="0" fontId="12" fillId="0" borderId="0" xfId="56" applyFont="1" applyBorder="1" applyAlignment="1">
      <alignment vertical="center"/>
    </xf>
    <xf numFmtId="0" fontId="13" fillId="0" borderId="1" xfId="49" applyFont="1" applyBorder="1" applyAlignment="1">
      <alignment horizontal="center" vertical="center"/>
    </xf>
    <xf numFmtId="43" fontId="12" fillId="0" borderId="1" xfId="1" applyFont="1" applyFill="1" applyBorder="1" applyAlignment="1">
      <alignment horizontal="center" vertical="center"/>
    </xf>
    <xf numFmtId="0" fontId="13" fillId="0" borderId="1" xfId="56" applyFont="1" applyBorder="1" applyAlignment="1">
      <alignment horizontal="center" vertical="center" wrapText="1"/>
    </xf>
    <xf numFmtId="177" fontId="13" fillId="0" borderId="1" xfId="49" applyNumberFormat="1" applyFont="1" applyBorder="1" applyAlignment="1">
      <alignment vertical="center"/>
    </xf>
    <xf numFmtId="176" fontId="2" fillId="0" borderId="1" xfId="54" applyNumberFormat="1" applyFont="1" applyFill="1" applyBorder="1" applyAlignment="1" applyProtection="1">
      <alignment horizontal="center" vertical="center"/>
      <protection locked="0"/>
    </xf>
    <xf numFmtId="177" fontId="12" fillId="0" borderId="1" xfId="1" applyNumberFormat="1" applyFont="1" applyFill="1" applyBorder="1" applyAlignment="1">
      <alignment vertical="center"/>
    </xf>
    <xf numFmtId="177" fontId="4" fillId="0" borderId="1" xfId="49" applyNumberFormat="1" applyFont="1" applyBorder="1" applyAlignment="1">
      <alignment vertical="center"/>
    </xf>
    <xf numFmtId="177" fontId="10" fillId="0" borderId="1" xfId="1" applyNumberFormat="1" applyFont="1" applyFill="1" applyBorder="1" applyAlignment="1">
      <alignment vertical="center"/>
    </xf>
    <xf numFmtId="177" fontId="4" fillId="0" borderId="1" xfId="56" applyNumberFormat="1" applyFont="1" applyBorder="1" applyAlignment="1">
      <alignment vertical="center" wrapText="1"/>
    </xf>
    <xf numFmtId="177" fontId="13" fillId="0" borderId="0" xfId="49" applyNumberFormat="1" applyFont="1" applyAlignment="1">
      <alignment vertical="center"/>
    </xf>
    <xf numFmtId="177" fontId="12" fillId="0" borderId="0" xfId="1" applyNumberFormat="1" applyFont="1" applyFill="1" applyAlignment="1">
      <alignment vertical="center"/>
    </xf>
    <xf numFmtId="177" fontId="3" fillId="0" borderId="0" xfId="49" applyNumberFormat="1" applyFont="1" applyAlignment="1">
      <alignment horizontal="center" vertical="center"/>
    </xf>
    <xf numFmtId="177" fontId="11" fillId="0" borderId="0" xfId="49" applyNumberFormat="1" applyFont="1" applyAlignment="1">
      <alignment horizontal="center" vertical="center"/>
    </xf>
    <xf numFmtId="177" fontId="13" fillId="0" borderId="1" xfId="49" applyNumberFormat="1" applyFont="1" applyBorder="1" applyAlignment="1">
      <alignment horizontal="center" vertical="center"/>
    </xf>
    <xf numFmtId="177" fontId="12" fillId="0" borderId="1" xfId="1" applyNumberFormat="1" applyFont="1" applyFill="1" applyBorder="1" applyAlignment="1">
      <alignment horizontal="center" vertical="center"/>
    </xf>
    <xf numFmtId="177" fontId="13" fillId="0" borderId="1" xfId="56" applyNumberFormat="1" applyFont="1" applyBorder="1" applyAlignment="1">
      <alignment horizontal="center" vertical="center" wrapText="1"/>
    </xf>
    <xf numFmtId="0" fontId="6" fillId="0" borderId="0" xfId="0" applyFont="1" applyFill="1" applyAlignment="1" applyProtection="1">
      <alignment horizontal="right" vertical="center"/>
      <protection locked="0"/>
    </xf>
    <xf numFmtId="43" fontId="13" fillId="0" borderId="1" xfId="1" applyFont="1" applyFill="1" applyBorder="1" applyAlignment="1">
      <alignment horizontal="center" vertical="center"/>
    </xf>
    <xf numFmtId="176" fontId="1" fillId="0" borderId="1" xfId="54" applyNumberFormat="1" applyFont="1" applyFill="1" applyBorder="1" applyAlignment="1" applyProtection="1">
      <alignment horizontal="center" vertical="center"/>
      <protection locked="0"/>
    </xf>
    <xf numFmtId="177" fontId="13" fillId="0" borderId="1" xfId="1" applyNumberFormat="1" applyFont="1" applyFill="1" applyBorder="1" applyAlignment="1">
      <alignment horizontal="center" vertical="center"/>
    </xf>
    <xf numFmtId="0" fontId="12" fillId="0" borderId="0" xfId="52" applyFont="1"/>
    <xf numFmtId="0" fontId="10" fillId="0" borderId="0" xfId="52" applyFont="1"/>
    <xf numFmtId="176" fontId="10" fillId="0" borderId="0" xfId="52" applyNumberFormat="1" applyFont="1" applyAlignment="1">
      <alignment horizontal="center" vertical="center"/>
    </xf>
    <xf numFmtId="0" fontId="11" fillId="0" borderId="0" xfId="52" applyFont="1" applyAlignment="1">
      <alignment horizontal="center" vertical="center"/>
    </xf>
    <xf numFmtId="176" fontId="11" fillId="0" borderId="0" xfId="52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176" fontId="10" fillId="0" borderId="0" xfId="0" applyNumberFormat="1" applyFont="1" applyAlignment="1">
      <alignment horizontal="center" vertical="center"/>
    </xf>
    <xf numFmtId="0" fontId="10" fillId="0" borderId="0" xfId="52" applyFont="1" applyBorder="1" applyAlignment="1">
      <alignment vertical="center"/>
    </xf>
    <xf numFmtId="176" fontId="10" fillId="0" borderId="0" xfId="52" applyNumberFormat="1" applyFont="1" applyBorder="1" applyAlignment="1">
      <alignment horizontal="center" vertical="center"/>
    </xf>
    <xf numFmtId="176" fontId="6" fillId="0" borderId="0" xfId="0" applyNumberFormat="1" applyFont="1" applyFill="1" applyAlignment="1" applyProtection="1">
      <alignment horizontal="center" vertical="center"/>
      <protection locked="0"/>
    </xf>
    <xf numFmtId="0" fontId="2" fillId="0" borderId="1" xfId="52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 wrapText="1"/>
    </xf>
    <xf numFmtId="0" fontId="2" fillId="0" borderId="1" xfId="52" applyFont="1" applyBorder="1" applyAlignment="1">
      <alignment vertical="center"/>
    </xf>
    <xf numFmtId="176" fontId="12" fillId="0" borderId="1" xfId="1" applyNumberFormat="1" applyFont="1" applyBorder="1" applyAlignment="1">
      <alignment horizontal="center" vertical="center"/>
    </xf>
    <xf numFmtId="0" fontId="1" fillId="0" borderId="1" xfId="52" applyFont="1" applyBorder="1" applyAlignment="1">
      <alignment vertical="center"/>
    </xf>
    <xf numFmtId="176" fontId="10" fillId="0" borderId="1" xfId="52" applyNumberFormat="1" applyFont="1" applyBorder="1" applyAlignment="1">
      <alignment horizontal="center" vertical="center"/>
    </xf>
    <xf numFmtId="0" fontId="1" fillId="0" borderId="1" xfId="52" applyFont="1" applyBorder="1" applyAlignment="1">
      <alignment horizontal="center" vertical="center"/>
    </xf>
    <xf numFmtId="176" fontId="12" fillId="0" borderId="1" xfId="52" applyNumberFormat="1" applyFont="1" applyBorder="1" applyAlignment="1">
      <alignment horizontal="center" vertical="center"/>
    </xf>
    <xf numFmtId="10" fontId="10" fillId="0" borderId="0" xfId="52" applyNumberFormat="1" applyFont="1"/>
    <xf numFmtId="0" fontId="10" fillId="0" borderId="0" xfId="52" applyFont="1" applyAlignment="1">
      <alignment horizontal="center"/>
    </xf>
    <xf numFmtId="176" fontId="10" fillId="0" borderId="0" xfId="1" applyNumberFormat="1" applyFont="1" applyFill="1" applyBorder="1" applyAlignment="1" applyProtection="1">
      <alignment horizontal="center" vertical="center" shrinkToFit="1"/>
    </xf>
    <xf numFmtId="0" fontId="14" fillId="0" borderId="0" xfId="52" applyFont="1" applyAlignment="1">
      <alignment vertical="center"/>
    </xf>
    <xf numFmtId="0" fontId="9" fillId="0" borderId="0" xfId="52" applyFont="1" applyAlignment="1">
      <alignment vertical="center"/>
    </xf>
    <xf numFmtId="0" fontId="9" fillId="0" borderId="0" xfId="52" applyFont="1" applyAlignment="1">
      <alignment horizontal="center" vertical="center"/>
    </xf>
    <xf numFmtId="0" fontId="8" fillId="0" borderId="0" xfId="52" applyFont="1" applyAlignment="1">
      <alignment vertical="center"/>
    </xf>
    <xf numFmtId="0" fontId="10" fillId="0" borderId="0" xfId="52" applyFont="1" applyAlignment="1">
      <alignment vertical="center"/>
    </xf>
    <xf numFmtId="10" fontId="10" fillId="0" borderId="0" xfId="52" applyNumberFormat="1" applyFont="1" applyAlignment="1">
      <alignment horizontal="center" vertical="center"/>
    </xf>
    <xf numFmtId="10" fontId="14" fillId="0" borderId="0" xfId="52" applyNumberFormat="1" applyFont="1" applyAlignment="1">
      <alignment horizontal="center" vertical="center"/>
    </xf>
    <xf numFmtId="10" fontId="9" fillId="0" borderId="0" xfId="52" applyNumberFormat="1" applyFont="1" applyAlignment="1">
      <alignment horizontal="center" vertical="center"/>
    </xf>
    <xf numFmtId="177" fontId="12" fillId="0" borderId="1" xfId="52" applyNumberFormat="1" applyFont="1" applyBorder="1" applyAlignment="1">
      <alignment horizontal="center" vertical="center"/>
    </xf>
    <xf numFmtId="177" fontId="2" fillId="0" borderId="1" xfId="52" applyNumberFormat="1" applyFont="1" applyBorder="1" applyAlignment="1">
      <alignment vertical="center"/>
    </xf>
    <xf numFmtId="176" fontId="9" fillId="0" borderId="1" xfId="52" applyNumberFormat="1" applyFont="1" applyBorder="1" applyAlignment="1">
      <alignment horizontal="center" vertical="center"/>
    </xf>
    <xf numFmtId="10" fontId="8" fillId="0" borderId="0" xfId="52" applyNumberFormat="1" applyFont="1" applyAlignment="1">
      <alignment horizontal="center" vertical="center"/>
    </xf>
    <xf numFmtId="177" fontId="1" fillId="0" borderId="1" xfId="52" applyNumberFormat="1" applyFont="1" applyBorder="1" applyAlignment="1">
      <alignment vertical="center"/>
    </xf>
    <xf numFmtId="177" fontId="1" fillId="0" borderId="1" xfId="52" applyNumberFormat="1" applyFont="1" applyBorder="1" applyAlignment="1">
      <alignment horizontal="left" vertical="center"/>
    </xf>
    <xf numFmtId="177" fontId="1" fillId="0" borderId="1" xfId="51" applyNumberFormat="1" applyFont="1" applyBorder="1" applyAlignment="1">
      <alignment horizontal="left" vertical="center" wrapText="1"/>
    </xf>
    <xf numFmtId="177" fontId="1" fillId="0" borderId="1" xfId="51" applyNumberFormat="1" applyFont="1" applyBorder="1" applyAlignment="1">
      <alignment horizontal="left" vertical="center"/>
    </xf>
    <xf numFmtId="176" fontId="8" fillId="0" borderId="1" xfId="52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vertical="center" wrapText="1"/>
    </xf>
    <xf numFmtId="177" fontId="1" fillId="0" borderId="1" xfId="56" applyNumberFormat="1" applyFont="1" applyBorder="1" applyAlignment="1">
      <alignment vertical="center"/>
    </xf>
    <xf numFmtId="177" fontId="1" fillId="0" borderId="1" xfId="56" applyNumberFormat="1" applyFont="1" applyBorder="1" applyAlignment="1">
      <alignment vertical="center" wrapText="1"/>
    </xf>
    <xf numFmtId="177" fontId="2" fillId="0" borderId="1" xfId="56" applyNumberFormat="1" applyFont="1" applyBorder="1" applyAlignment="1">
      <alignment vertical="center"/>
    </xf>
    <xf numFmtId="176" fontId="9" fillId="0" borderId="0" xfId="54" applyNumberFormat="1" applyFont="1" applyFill="1" applyBorder="1" applyAlignment="1">
      <alignment horizontal="center" vertical="center"/>
    </xf>
    <xf numFmtId="43" fontId="9" fillId="0" borderId="0" xfId="54" applyFont="1" applyFill="1" applyAlignment="1">
      <alignment vertical="center" wrapText="1"/>
    </xf>
    <xf numFmtId="43" fontId="9" fillId="0" borderId="0" xfId="54" applyFont="1" applyFill="1" applyAlignment="1">
      <alignment vertical="center"/>
    </xf>
    <xf numFmtId="178" fontId="1" fillId="0" borderId="0" xfId="0" applyNumberFormat="1" applyFont="1" applyFill="1" applyAlignment="1" applyProtection="1">
      <alignment horizontal="right" vertical="center"/>
      <protection locked="0"/>
    </xf>
    <xf numFmtId="178" fontId="10" fillId="0" borderId="0" xfId="0" applyNumberFormat="1" applyFont="1" applyFill="1" applyAlignment="1" applyProtection="1">
      <alignment horizontal="center" vertical="center"/>
      <protection locked="0"/>
    </xf>
    <xf numFmtId="178" fontId="10" fillId="0" borderId="0" xfId="0" applyNumberFormat="1" applyFont="1" applyFill="1" applyAlignment="1" applyProtection="1">
      <alignment horizontal="right" vertical="center"/>
      <protection locked="0"/>
    </xf>
    <xf numFmtId="0" fontId="15" fillId="0" borderId="0" xfId="0" applyFont="1" applyFill="1" applyAlignment="1" applyProtection="1">
      <alignment vertical="center"/>
      <protection locked="0"/>
    </xf>
    <xf numFmtId="0" fontId="15" fillId="0" borderId="0" xfId="0" applyFont="1" applyFill="1" applyAlignment="1" applyProtection="1">
      <alignment horizontal="center" vertical="center"/>
      <protection locked="0"/>
    </xf>
    <xf numFmtId="179" fontId="12" fillId="0" borderId="0" xfId="0" applyNumberFormat="1" applyFont="1" applyFill="1" applyAlignment="1" applyProtection="1">
      <alignment horizontal="center" vertical="center"/>
      <protection locked="0"/>
    </xf>
    <xf numFmtId="0" fontId="10" fillId="0" borderId="0" xfId="0" applyFont="1" applyFill="1" applyAlignment="1" applyProtection="1">
      <alignment vertical="center"/>
      <protection locked="0"/>
    </xf>
    <xf numFmtId="31" fontId="12" fillId="0" borderId="1" xfId="0" applyNumberFormat="1" applyFont="1" applyBorder="1" applyAlignment="1">
      <alignment horizontal="center" vertical="center"/>
    </xf>
    <xf numFmtId="0" fontId="12" fillId="0" borderId="1" xfId="1" applyNumberFormat="1" applyFont="1" applyFill="1" applyBorder="1" applyAlignment="1">
      <alignment horizontal="center" vertical="center" shrinkToFit="1"/>
    </xf>
    <xf numFmtId="177" fontId="2" fillId="0" borderId="1" xfId="52" applyNumberFormat="1" applyFont="1" applyBorder="1" applyAlignment="1">
      <alignment vertical="center" wrapText="1"/>
    </xf>
    <xf numFmtId="176" fontId="10" fillId="0" borderId="1" xfId="1" applyNumberFormat="1" applyFont="1" applyFill="1" applyBorder="1" applyAlignment="1">
      <alignment horizontal="center" vertical="center"/>
    </xf>
    <xf numFmtId="177" fontId="2" fillId="0" borderId="1" xfId="1" applyNumberFormat="1" applyFont="1" applyFill="1" applyBorder="1" applyAlignment="1">
      <alignment vertical="center" wrapText="1"/>
    </xf>
    <xf numFmtId="176" fontId="10" fillId="0" borderId="1" xfId="1" applyNumberFormat="1" applyFont="1" applyFill="1" applyBorder="1" applyAlignment="1">
      <alignment horizontal="center" vertical="center" wrapText="1"/>
    </xf>
    <xf numFmtId="177" fontId="1" fillId="0" borderId="1" xfId="52" applyNumberFormat="1" applyFont="1" applyBorder="1" applyAlignment="1">
      <alignment horizontal="left" vertical="center" wrapText="1"/>
    </xf>
    <xf numFmtId="177" fontId="1" fillId="0" borderId="1" xfId="1" applyNumberFormat="1" applyFont="1" applyFill="1" applyBorder="1" applyAlignment="1">
      <alignment vertical="center" wrapText="1"/>
    </xf>
    <xf numFmtId="177" fontId="1" fillId="0" borderId="1" xfId="0" applyNumberFormat="1" applyFont="1" applyBorder="1" applyAlignment="1">
      <alignment horizontal="justify" vertical="center" wrapText="1"/>
    </xf>
    <xf numFmtId="177" fontId="1" fillId="0" borderId="1" xfId="0" applyNumberFormat="1" applyFont="1" applyBorder="1" applyAlignment="1">
      <alignment horizontal="left" vertical="center" wrapText="1"/>
    </xf>
    <xf numFmtId="177" fontId="1" fillId="0" borderId="1" xfId="1" applyNumberFormat="1" applyFont="1" applyFill="1" applyBorder="1" applyAlignment="1">
      <alignment horizontal="left" vertical="center" wrapText="1"/>
    </xf>
    <xf numFmtId="177" fontId="1" fillId="0" borderId="1" xfId="53" applyNumberFormat="1" applyFont="1" applyBorder="1" applyAlignment="1">
      <alignment horizontal="justify" vertical="center" wrapText="1"/>
    </xf>
    <xf numFmtId="176" fontId="12" fillId="0" borderId="1" xfId="1" applyNumberFormat="1" applyFont="1" applyFill="1" applyBorder="1" applyAlignment="1">
      <alignment horizontal="center" vertical="center"/>
    </xf>
    <xf numFmtId="177" fontId="2" fillId="0" borderId="1" xfId="1" applyNumberFormat="1" applyFont="1" applyFill="1" applyBorder="1" applyAlignment="1">
      <alignment horizontal="center" vertical="center" wrapText="1"/>
    </xf>
    <xf numFmtId="176" fontId="12" fillId="0" borderId="1" xfId="1" applyNumberFormat="1" applyFont="1" applyFill="1" applyBorder="1" applyAlignment="1">
      <alignment horizontal="center" vertical="center" wrapText="1"/>
    </xf>
    <xf numFmtId="177" fontId="2" fillId="0" borderId="1" xfId="1" applyNumberFormat="1" applyFont="1" applyFill="1" applyBorder="1" applyAlignment="1">
      <alignment horizontal="left" vertical="center" wrapText="1"/>
    </xf>
    <xf numFmtId="177" fontId="1" fillId="0" borderId="1" xfId="54" applyNumberFormat="1" applyFont="1" applyFill="1" applyBorder="1" applyAlignment="1">
      <alignment horizontal="left" vertical="center" wrapText="1"/>
    </xf>
    <xf numFmtId="177" fontId="9" fillId="0" borderId="0" xfId="52" applyNumberFormat="1" applyFont="1" applyAlignment="1">
      <alignment vertical="center"/>
    </xf>
    <xf numFmtId="43" fontId="9" fillId="0" borderId="0" xfId="52" applyNumberFormat="1" applyFont="1" applyAlignment="1">
      <alignment vertical="center"/>
    </xf>
    <xf numFmtId="10" fontId="9" fillId="0" borderId="0" xfId="52" applyNumberFormat="1" applyFont="1" applyAlignment="1">
      <alignment vertical="center"/>
    </xf>
    <xf numFmtId="177" fontId="2" fillId="0" borderId="1" xfId="52" applyNumberFormat="1" applyFont="1" applyBorder="1" applyAlignment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报表" xfId="49"/>
    <cellStyle name="常规_2004年审合并new" xfId="50"/>
    <cellStyle name="常规 2 2" xfId="51"/>
    <cellStyle name="常规 2" xfId="52"/>
    <cellStyle name="常规 3" xfId="53"/>
    <cellStyle name="千位分隔 2" xfId="54"/>
    <cellStyle name="千位分隔 2 2" xfId="55"/>
    <cellStyle name="样式 1" xfId="56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6.26.36\u&#30424;\2025&#39044;&#31639;\2025&#24180;&#39044;&#31639;&#36319;&#36394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报公司明细"/>
      <sheetName val="2025部门费用预算汇总"/>
      <sheetName val="历年效益类指标预算汇总"/>
      <sheetName val="两院合并明细"/>
      <sheetName val="高职明细"/>
      <sheetName val="技师明细"/>
      <sheetName val="模具明细"/>
      <sheetName val="2025部门费用预算跟踪-1"/>
      <sheetName val="2025部门费用预算跟踪-2"/>
      <sheetName val="调整在此表体现→"/>
      <sheetName val="月度PPT备查"/>
      <sheetName val="Sheet1"/>
      <sheetName val="Sheet2"/>
      <sheetName val="Sheet3"/>
    </sheetNames>
    <sheetDataSet>
      <sheetData sheetId="0"/>
      <sheetData sheetId="1"/>
      <sheetData sheetId="2"/>
      <sheetData sheetId="3">
        <row r="22">
          <cell r="O22">
            <v>6.941843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6"/>
  <sheetViews>
    <sheetView topLeftCell="A28" workbookViewId="0">
      <selection activeCell="B49" sqref="B49"/>
    </sheetView>
  </sheetViews>
  <sheetFormatPr defaultColWidth="9" defaultRowHeight="26" customHeight="1"/>
  <cols>
    <col min="1" max="1" width="21.5583333333333" style="71" customWidth="1"/>
    <col min="2" max="3" width="15.5583333333333" style="71" customWidth="1"/>
    <col min="4" max="4" width="21.8333333333333" style="92" customWidth="1"/>
    <col min="5" max="5" width="14.3333333333333" style="93" customWidth="1"/>
    <col min="6" max="6" width="14.5" style="93" customWidth="1"/>
    <col min="7" max="8" width="11.6666666666667" style="71" customWidth="1"/>
    <col min="9" max="9" width="9" style="71" hidden="1" customWidth="1"/>
    <col min="10" max="16384" width="9" style="71"/>
  </cols>
  <sheetData>
    <row r="1" s="72" customFormat="1" customHeight="1" spans="1:6">
      <c r="A1" s="52" t="s">
        <v>0</v>
      </c>
      <c r="B1" s="52"/>
      <c r="C1" s="52"/>
      <c r="D1" s="52"/>
      <c r="E1" s="52"/>
      <c r="F1" s="52"/>
    </row>
    <row r="2" s="72" customFormat="1" customHeight="1" spans="1:6">
      <c r="A2" s="94" t="s">
        <v>1</v>
      </c>
      <c r="B2" s="95"/>
      <c r="C2" s="95"/>
      <c r="D2" s="96"/>
      <c r="E2" s="96"/>
      <c r="F2" s="96"/>
    </row>
    <row r="3" customHeight="1" spans="1:6">
      <c r="A3" s="97" t="s">
        <v>2</v>
      </c>
      <c r="B3" s="98"/>
      <c r="C3" s="99"/>
      <c r="D3" s="100"/>
      <c r="E3" s="100"/>
      <c r="F3" s="45" t="s">
        <v>3</v>
      </c>
    </row>
    <row r="4" s="72" customFormat="1" customHeight="1" spans="1:6">
      <c r="A4" s="59" t="s">
        <v>4</v>
      </c>
      <c r="B4" s="101">
        <v>46022</v>
      </c>
      <c r="C4" s="101">
        <v>45657</v>
      </c>
      <c r="D4" s="102" t="s">
        <v>4</v>
      </c>
      <c r="E4" s="101">
        <v>46022</v>
      </c>
      <c r="F4" s="101">
        <v>45657</v>
      </c>
    </row>
    <row r="5" customHeight="1" spans="1:6">
      <c r="A5" s="103" t="s">
        <v>5</v>
      </c>
      <c r="B5" s="104"/>
      <c r="C5" s="104"/>
      <c r="D5" s="105" t="s">
        <v>6</v>
      </c>
      <c r="E5" s="106"/>
      <c r="F5" s="106"/>
    </row>
    <row r="6" customHeight="1" spans="1:6">
      <c r="A6" s="107" t="s">
        <v>7</v>
      </c>
      <c r="B6" s="80">
        <v>10100.798705</v>
      </c>
      <c r="C6" s="80">
        <v>10383.801291</v>
      </c>
      <c r="D6" s="108" t="s">
        <v>8</v>
      </c>
      <c r="E6" s="104"/>
      <c r="F6" s="104"/>
    </row>
    <row r="7" customHeight="1" spans="1:6">
      <c r="A7" s="109" t="s">
        <v>9</v>
      </c>
      <c r="B7" s="80"/>
      <c r="C7" s="80"/>
      <c r="D7" s="110" t="s">
        <v>10</v>
      </c>
      <c r="E7" s="104"/>
      <c r="F7" s="104"/>
    </row>
    <row r="8" customHeight="1" spans="1:6">
      <c r="A8" s="107" t="s">
        <v>11</v>
      </c>
      <c r="B8" s="80"/>
      <c r="C8" s="80"/>
      <c r="D8" s="107" t="s">
        <v>12</v>
      </c>
      <c r="E8" s="106"/>
      <c r="F8" s="106"/>
    </row>
    <row r="9" customHeight="1" spans="1:6">
      <c r="A9" s="107" t="s">
        <v>13</v>
      </c>
      <c r="B9" s="80"/>
      <c r="C9" s="80"/>
      <c r="D9" s="111" t="s">
        <v>14</v>
      </c>
      <c r="E9" s="80"/>
      <c r="F9" s="80"/>
    </row>
    <row r="10" customHeight="1" spans="1:6">
      <c r="A10" s="107" t="s">
        <v>15</v>
      </c>
      <c r="B10" s="80">
        <v>258.37165</v>
      </c>
      <c r="C10" s="80">
        <v>258.37165</v>
      </c>
      <c r="D10" s="111" t="s">
        <v>16</v>
      </c>
      <c r="E10" s="80"/>
      <c r="F10" s="80"/>
    </row>
    <row r="11" customHeight="1" spans="1:6">
      <c r="A11" s="107" t="s">
        <v>17</v>
      </c>
      <c r="B11" s="80"/>
      <c r="C11" s="80"/>
      <c r="D11" s="111" t="s">
        <v>18</v>
      </c>
      <c r="E11" s="80">
        <v>17.350428</v>
      </c>
      <c r="F11" s="80">
        <v>24.525658</v>
      </c>
    </row>
    <row r="12" customHeight="1" spans="1:6">
      <c r="A12" s="107" t="s">
        <v>19</v>
      </c>
      <c r="B12" s="80"/>
      <c r="C12" s="80"/>
      <c r="D12" s="84" t="s">
        <v>20</v>
      </c>
      <c r="E12" s="80"/>
      <c r="F12" s="80"/>
    </row>
    <row r="13" customHeight="1" spans="1:6">
      <c r="A13" s="107" t="s">
        <v>21</v>
      </c>
      <c r="B13" s="80">
        <v>235.207708</v>
      </c>
      <c r="C13" s="80">
        <v>0.0795959999999992</v>
      </c>
      <c r="D13" s="111" t="s">
        <v>22</v>
      </c>
      <c r="E13" s="80">
        <v>110.500326</v>
      </c>
      <c r="F13" s="80">
        <v>95.665642</v>
      </c>
    </row>
    <row r="14" customHeight="1" spans="1:6">
      <c r="A14" s="107" t="s">
        <v>23</v>
      </c>
      <c r="B14" s="80"/>
      <c r="C14" s="80"/>
      <c r="D14" s="111" t="s">
        <v>24</v>
      </c>
      <c r="E14" s="80">
        <v>0.52002</v>
      </c>
      <c r="F14" s="80">
        <v>9.313907</v>
      </c>
    </row>
    <row r="15" customHeight="1" spans="1:6">
      <c r="A15" s="112" t="s">
        <v>25</v>
      </c>
      <c r="B15" s="80"/>
      <c r="C15" s="80"/>
      <c r="D15" s="111" t="s">
        <v>26</v>
      </c>
      <c r="E15" s="80">
        <v>451.290101</v>
      </c>
      <c r="F15" s="80">
        <v>375.210197</v>
      </c>
    </row>
    <row r="16" customHeight="1" spans="1:6">
      <c r="A16" s="107" t="s">
        <v>27</v>
      </c>
      <c r="B16" s="80"/>
      <c r="C16" s="80"/>
      <c r="D16" s="111" t="s">
        <v>28</v>
      </c>
      <c r="E16" s="80"/>
      <c r="F16" s="80"/>
    </row>
    <row r="17" customHeight="1" spans="1:6">
      <c r="A17" s="107" t="s">
        <v>29</v>
      </c>
      <c r="B17" s="104"/>
      <c r="C17" s="104"/>
      <c r="D17" s="111" t="s">
        <v>30</v>
      </c>
      <c r="E17" s="80"/>
      <c r="F17" s="80"/>
    </row>
    <row r="18" customHeight="1" spans="1:6">
      <c r="A18" s="107" t="s">
        <v>31</v>
      </c>
      <c r="B18" s="104"/>
      <c r="C18" s="104"/>
      <c r="D18" s="111" t="s">
        <v>32</v>
      </c>
      <c r="E18" s="80"/>
      <c r="F18" s="80"/>
    </row>
    <row r="19" customHeight="1" spans="1:6">
      <c r="A19" s="103" t="s">
        <v>33</v>
      </c>
      <c r="B19" s="113">
        <f>SUM(B6:B18)</f>
        <v>10594.378063</v>
      </c>
      <c r="C19" s="113">
        <f>SUM(C6:C18)</f>
        <v>10642.252537</v>
      </c>
      <c r="D19" s="114" t="s">
        <v>34</v>
      </c>
      <c r="E19" s="115">
        <f>SUM(E6:E18)</f>
        <v>579.660875</v>
      </c>
      <c r="F19" s="115">
        <f>SUM(F6:F18)</f>
        <v>504.715404</v>
      </c>
    </row>
    <row r="20" customHeight="1" spans="1:6">
      <c r="A20" s="103" t="s">
        <v>35</v>
      </c>
      <c r="B20" s="104"/>
      <c r="C20" s="104"/>
      <c r="D20" s="116" t="s">
        <v>36</v>
      </c>
      <c r="E20" s="115"/>
      <c r="F20" s="115"/>
    </row>
    <row r="21" customHeight="1" spans="1:9">
      <c r="A21" s="109" t="s">
        <v>37</v>
      </c>
      <c r="B21" s="104"/>
      <c r="C21" s="104"/>
      <c r="D21" s="111" t="s">
        <v>38</v>
      </c>
      <c r="E21" s="106"/>
      <c r="F21" s="106"/>
      <c r="I21" s="71">
        <v>10000</v>
      </c>
    </row>
    <row r="22" customHeight="1" spans="1:6">
      <c r="A22" s="109" t="s">
        <v>39</v>
      </c>
      <c r="B22" s="104"/>
      <c r="C22" s="104"/>
      <c r="D22" s="108" t="s">
        <v>40</v>
      </c>
      <c r="E22" s="104"/>
      <c r="F22" s="104"/>
    </row>
    <row r="23" customHeight="1" spans="1:6">
      <c r="A23" s="107" t="s">
        <v>41</v>
      </c>
      <c r="B23" s="104"/>
      <c r="C23" s="104"/>
      <c r="D23" s="108" t="s">
        <v>42</v>
      </c>
      <c r="E23" s="106"/>
      <c r="F23" s="106"/>
    </row>
    <row r="24" s="73" customFormat="1" customHeight="1" spans="1:6">
      <c r="A24" s="107" t="s">
        <v>43</v>
      </c>
      <c r="B24" s="104"/>
      <c r="C24" s="104"/>
      <c r="D24" s="111" t="s">
        <v>44</v>
      </c>
      <c r="E24" s="106"/>
      <c r="F24" s="106"/>
    </row>
    <row r="25" s="73" customFormat="1" customHeight="1" spans="1:6">
      <c r="A25" s="109" t="s">
        <v>45</v>
      </c>
      <c r="B25" s="104"/>
      <c r="C25" s="104"/>
      <c r="D25" s="117" t="s">
        <v>46</v>
      </c>
      <c r="E25" s="106"/>
      <c r="F25" s="106"/>
    </row>
    <row r="26" customHeight="1" spans="1:6">
      <c r="A26" s="109" t="s">
        <v>47</v>
      </c>
      <c r="B26" s="80"/>
      <c r="C26" s="80"/>
      <c r="D26" s="111" t="s">
        <v>48</v>
      </c>
      <c r="E26" s="104"/>
      <c r="F26" s="104"/>
    </row>
    <row r="27" customHeight="1" spans="1:6">
      <c r="A27" s="107" t="s">
        <v>49</v>
      </c>
      <c r="B27" s="80"/>
      <c r="C27" s="80"/>
      <c r="D27" s="111" t="s">
        <v>50</v>
      </c>
      <c r="E27" s="80"/>
      <c r="F27" s="80"/>
    </row>
    <row r="28" customHeight="1" spans="1:6">
      <c r="A28" s="107" t="s">
        <v>51</v>
      </c>
      <c r="B28" s="80">
        <v>3527.546291</v>
      </c>
      <c r="C28" s="80">
        <v>3903.473649</v>
      </c>
      <c r="D28" s="111" t="s">
        <v>52</v>
      </c>
      <c r="E28" s="80"/>
      <c r="F28" s="80"/>
    </row>
    <row r="29" customHeight="1" spans="1:6">
      <c r="A29" s="107" t="s">
        <v>53</v>
      </c>
      <c r="B29" s="80"/>
      <c r="C29" s="80"/>
      <c r="D29" s="111" t="s">
        <v>54</v>
      </c>
      <c r="E29" s="80">
        <v>623.6628</v>
      </c>
      <c r="F29" s="80">
        <v>1123.396133</v>
      </c>
    </row>
    <row r="30" customHeight="1" spans="1:6">
      <c r="A30" s="107" t="s">
        <v>55</v>
      </c>
      <c r="B30" s="80"/>
      <c r="C30" s="80"/>
      <c r="D30" s="111" t="s">
        <v>56</v>
      </c>
      <c r="E30" s="80"/>
      <c r="F30" s="80"/>
    </row>
    <row r="31" customHeight="1" spans="1:6">
      <c r="A31" s="107" t="s">
        <v>57</v>
      </c>
      <c r="B31" s="80"/>
      <c r="C31" s="80"/>
      <c r="D31" s="110" t="s">
        <v>58</v>
      </c>
      <c r="E31" s="106"/>
      <c r="F31" s="106"/>
    </row>
    <row r="32" customHeight="1" spans="1:8">
      <c r="A32" s="84" t="s">
        <v>59</v>
      </c>
      <c r="B32" s="80"/>
      <c r="C32" s="80"/>
      <c r="D32" s="114" t="s">
        <v>60</v>
      </c>
      <c r="E32" s="106">
        <f>E21+E22+SUM(E25:E31)</f>
        <v>623.6628</v>
      </c>
      <c r="F32" s="106">
        <f>F21+F22+SUM(F25:F31)</f>
        <v>1123.396133</v>
      </c>
      <c r="H32" s="118"/>
    </row>
    <row r="33" customHeight="1" spans="1:8">
      <c r="A33" s="107" t="s">
        <v>61</v>
      </c>
      <c r="B33" s="80"/>
      <c r="C33" s="80">
        <v>0.233372</v>
      </c>
      <c r="D33" s="114" t="s">
        <v>62</v>
      </c>
      <c r="E33" s="115">
        <f>E19+E32</f>
        <v>1203.323675</v>
      </c>
      <c r="F33" s="115">
        <f>F19+F32</f>
        <v>1628.111537</v>
      </c>
      <c r="G33" s="119"/>
      <c r="H33" s="120"/>
    </row>
    <row r="34" customHeight="1" spans="1:8">
      <c r="A34" s="107" t="s">
        <v>63</v>
      </c>
      <c r="B34" s="80"/>
      <c r="C34" s="80"/>
      <c r="D34" s="116" t="s">
        <v>64</v>
      </c>
      <c r="E34" s="106"/>
      <c r="F34" s="106"/>
      <c r="G34" s="119"/>
      <c r="H34" s="120"/>
    </row>
    <row r="35" customHeight="1" spans="1:8">
      <c r="A35" s="107" t="s">
        <v>65</v>
      </c>
      <c r="B35" s="104"/>
      <c r="C35" s="104"/>
      <c r="D35" s="111" t="s">
        <v>66</v>
      </c>
      <c r="E35" s="80">
        <v>5278.639452</v>
      </c>
      <c r="F35" s="80">
        <v>5278.639452</v>
      </c>
      <c r="G35" s="119"/>
      <c r="H35" s="120"/>
    </row>
    <row r="36" customHeight="1" spans="1:8">
      <c r="A36" s="107" t="s">
        <v>67</v>
      </c>
      <c r="B36" s="104"/>
      <c r="C36" s="104"/>
      <c r="D36" s="111" t="s">
        <v>68</v>
      </c>
      <c r="E36" s="113"/>
      <c r="F36" s="113"/>
      <c r="G36" s="119"/>
      <c r="H36" s="120"/>
    </row>
    <row r="37" customHeight="1" spans="1:8">
      <c r="A37" s="107" t="s">
        <v>69</v>
      </c>
      <c r="B37" s="104"/>
      <c r="C37" s="104"/>
      <c r="D37" s="111" t="s">
        <v>42</v>
      </c>
      <c r="E37" s="106"/>
      <c r="F37" s="106"/>
      <c r="G37" s="119"/>
      <c r="H37" s="120"/>
    </row>
    <row r="38" customHeight="1" spans="1:6">
      <c r="A38" s="107" t="s">
        <v>70</v>
      </c>
      <c r="B38" s="104"/>
      <c r="C38" s="104"/>
      <c r="D38" s="111" t="s">
        <v>44</v>
      </c>
      <c r="E38" s="106"/>
      <c r="F38" s="106"/>
    </row>
    <row r="39" customHeight="1" spans="1:6">
      <c r="A39" s="121" t="s">
        <v>71</v>
      </c>
      <c r="B39" s="113">
        <f>SUM(B21:B38)</f>
        <v>3527.546291</v>
      </c>
      <c r="C39" s="113">
        <f>SUM(C21:C38)</f>
        <v>3903.707021</v>
      </c>
      <c r="D39" s="111" t="s">
        <v>72</v>
      </c>
      <c r="E39" s="106"/>
      <c r="F39" s="106"/>
    </row>
    <row r="40" customHeight="1" spans="1:6">
      <c r="A40" s="107"/>
      <c r="B40" s="104"/>
      <c r="C40" s="104"/>
      <c r="D40" s="108" t="s">
        <v>73</v>
      </c>
      <c r="E40" s="113"/>
      <c r="F40" s="113"/>
    </row>
    <row r="41" customHeight="1" spans="1:6">
      <c r="A41" s="107"/>
      <c r="B41" s="104"/>
      <c r="C41" s="104"/>
      <c r="D41" s="111" t="s">
        <v>74</v>
      </c>
      <c r="E41" s="113"/>
      <c r="F41" s="113"/>
    </row>
    <row r="42" customHeight="1" spans="1:6">
      <c r="A42" s="107"/>
      <c r="B42" s="104"/>
      <c r="C42" s="104"/>
      <c r="D42" s="108" t="s">
        <v>75</v>
      </c>
      <c r="E42" s="106"/>
      <c r="F42" s="106"/>
    </row>
    <row r="43" customHeight="1" spans="1:6">
      <c r="A43" s="107"/>
      <c r="B43" s="104"/>
      <c r="C43" s="104"/>
      <c r="D43" s="108" t="s">
        <v>76</v>
      </c>
      <c r="E43" s="80">
        <v>757.012369</v>
      </c>
      <c r="F43" s="80">
        <v>756.937103</v>
      </c>
    </row>
    <row r="44" customHeight="1" spans="1:6">
      <c r="A44" s="107"/>
      <c r="B44" s="104"/>
      <c r="C44" s="104"/>
      <c r="D44" s="111" t="s">
        <v>77</v>
      </c>
      <c r="E44" s="80">
        <v>6882.948858</v>
      </c>
      <c r="F44" s="80">
        <v>6882.271466</v>
      </c>
    </row>
    <row r="45" customHeight="1" spans="1:6">
      <c r="A45" s="121"/>
      <c r="B45" s="113"/>
      <c r="C45" s="113"/>
      <c r="D45" s="114" t="s">
        <v>78</v>
      </c>
      <c r="E45" s="115">
        <f>E35+E36+E39-E40+E41+E42+E43+E44</f>
        <v>12918.600679</v>
      </c>
      <c r="F45" s="115">
        <f>F35+F36+F39-F40+F41+F42+F43+F44</f>
        <v>12917.848021</v>
      </c>
    </row>
    <row r="46" customHeight="1" spans="1:6">
      <c r="A46" s="121" t="s">
        <v>79</v>
      </c>
      <c r="B46" s="113">
        <f>B19+B39</f>
        <v>14121.924354</v>
      </c>
      <c r="C46" s="113">
        <f>C19+C39</f>
        <v>14545.959558</v>
      </c>
      <c r="D46" s="114" t="s">
        <v>80</v>
      </c>
      <c r="E46" s="113">
        <f>E33+E45</f>
        <v>14121.924354</v>
      </c>
      <c r="F46" s="113">
        <f>F33+F45</f>
        <v>14545.959558</v>
      </c>
    </row>
  </sheetData>
  <mergeCells count="3">
    <mergeCell ref="A1:F1"/>
    <mergeCell ref="A2:F2"/>
    <mergeCell ref="A3:B3"/>
  </mergeCells>
  <printOptions horizontalCentered="1"/>
  <pageMargins left="0.354166666666667" right="0.235416666666667" top="0.590277777777778" bottom="0.747916666666667" header="0.511805555555556" footer="0.313888888888889"/>
  <pageSetup paperSize="9" scale="60" orientation="portrait" horizontalDpi="600" verticalDpi="180"/>
  <headerFooter alignWithMargins="0" scaleWithDoc="0">
    <oddFooter>&amp;C&amp;"Arial Narrow"&amp;10 &amp;"times New Roman"1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6"/>
  <sheetViews>
    <sheetView topLeftCell="A13" workbookViewId="0">
      <selection activeCell="A26" sqref="$A26:$XFD26"/>
    </sheetView>
  </sheetViews>
  <sheetFormatPr defaultColWidth="9" defaultRowHeight="16" customHeight="1" outlineLevelCol="7"/>
  <cols>
    <col min="1" max="1" width="50" style="74" customWidth="1"/>
    <col min="2" max="2" width="21.5583333333333" style="51" customWidth="1"/>
    <col min="3" max="3" width="19.6666666666667" style="51" customWidth="1"/>
    <col min="4" max="4" width="11.6666666666667" style="75" customWidth="1"/>
    <col min="5" max="7" width="9" style="74"/>
    <col min="8" max="8" width="9" style="74" hidden="1" customWidth="1"/>
    <col min="9" max="16384" width="9" style="74"/>
  </cols>
  <sheetData>
    <row r="1" s="70" customFormat="1" ht="29" customHeight="1" spans="1:4">
      <c r="A1" s="52" t="s">
        <v>81</v>
      </c>
      <c r="B1" s="53"/>
      <c r="C1" s="53"/>
      <c r="D1" s="76"/>
    </row>
    <row r="2" s="71" customFormat="1" ht="23" customHeight="1" spans="1:4">
      <c r="A2" s="54" t="s">
        <v>82</v>
      </c>
      <c r="B2" s="55"/>
      <c r="C2" s="55"/>
      <c r="D2" s="77"/>
    </row>
    <row r="3" s="71" customFormat="1" ht="23" customHeight="1" spans="1:4">
      <c r="A3" s="56" t="str">
        <f>'公开01表-资产负债表'!A3</f>
        <v>单位：安徽汽车工业技师学院</v>
      </c>
      <c r="B3" s="57"/>
      <c r="C3" s="58" t="s">
        <v>3</v>
      </c>
      <c r="D3" s="77"/>
    </row>
    <row r="4" s="72" customFormat="1" customHeight="1" spans="1:4">
      <c r="A4" s="78" t="s">
        <v>83</v>
      </c>
      <c r="B4" s="60" t="s">
        <v>84</v>
      </c>
      <c r="C4" s="60" t="s">
        <v>85</v>
      </c>
      <c r="D4" s="77"/>
    </row>
    <row r="5" s="73" customFormat="1" customHeight="1" spans="1:4">
      <c r="A5" s="79" t="s">
        <v>86</v>
      </c>
      <c r="B5" s="80">
        <v>175.371695</v>
      </c>
      <c r="C5" s="80">
        <v>405.694774</v>
      </c>
      <c r="D5" s="81">
        <f>(B5-C5)/C5</f>
        <v>-0.5677250331058</v>
      </c>
    </row>
    <row r="6" s="71" customFormat="1" customHeight="1" spans="1:4">
      <c r="A6" s="82" t="s">
        <v>87</v>
      </c>
      <c r="B6" s="80">
        <v>918.49526</v>
      </c>
      <c r="C6" s="80">
        <v>967.018127</v>
      </c>
      <c r="D6" s="81">
        <f t="shared" ref="D6:D31" si="0">(B6-C6)/C6</f>
        <v>-0.0501778256737891</v>
      </c>
    </row>
    <row r="7" s="71" customFormat="1" customHeight="1" spans="1:4">
      <c r="A7" s="83" t="s">
        <v>88</v>
      </c>
      <c r="B7" s="80">
        <v>0.568241</v>
      </c>
      <c r="C7" s="80">
        <v>1.02701</v>
      </c>
      <c r="D7" s="81">
        <f t="shared" si="0"/>
        <v>-0.446703537453384</v>
      </c>
    </row>
    <row r="8" s="71" customFormat="1" customHeight="1" spans="1:4">
      <c r="A8" s="83" t="s">
        <v>89</v>
      </c>
      <c r="B8" s="80"/>
      <c r="C8" s="80"/>
      <c r="D8" s="81" t="e">
        <f t="shared" si="0"/>
        <v>#DIV/0!</v>
      </c>
    </row>
    <row r="9" s="71" customFormat="1" customHeight="1" spans="1:4">
      <c r="A9" s="83" t="s">
        <v>90</v>
      </c>
      <c r="B9" s="80">
        <v>115.06271</v>
      </c>
      <c r="C9" s="80">
        <v>178.260582</v>
      </c>
      <c r="D9" s="81">
        <f t="shared" si="0"/>
        <v>-0.354525219714586</v>
      </c>
    </row>
    <row r="10" s="71" customFormat="1" customHeight="1" spans="1:4">
      <c r="A10" s="83" t="s">
        <v>91</v>
      </c>
      <c r="B10" s="80"/>
      <c r="C10" s="80"/>
      <c r="D10" s="81" t="e">
        <f t="shared" si="0"/>
        <v>#DIV/0!</v>
      </c>
    </row>
    <row r="11" s="71" customFormat="1" customHeight="1" spans="1:4">
      <c r="A11" s="83" t="s">
        <v>92</v>
      </c>
      <c r="B11" s="80">
        <v>-65.570706</v>
      </c>
      <c r="C11" s="80">
        <v>-95.838443</v>
      </c>
      <c r="D11" s="81">
        <f t="shared" si="0"/>
        <v>-0.315820416656811</v>
      </c>
    </row>
    <row r="12" s="71" customFormat="1" customHeight="1" spans="1:4">
      <c r="A12" s="83" t="s">
        <v>93</v>
      </c>
      <c r="B12" s="80"/>
      <c r="C12" s="80"/>
      <c r="D12" s="81" t="e">
        <f t="shared" si="0"/>
        <v>#DIV/0!</v>
      </c>
    </row>
    <row r="13" s="71" customFormat="1" customHeight="1" spans="1:4">
      <c r="A13" s="83" t="s">
        <v>94</v>
      </c>
      <c r="B13" s="80">
        <v>65.635246</v>
      </c>
      <c r="C13" s="80">
        <v>96.131619</v>
      </c>
      <c r="D13" s="81">
        <f t="shared" si="0"/>
        <v>-0.317235612145469</v>
      </c>
    </row>
    <row r="14" s="71" customFormat="1" customHeight="1" spans="1:4">
      <c r="A14" s="82" t="s">
        <v>95</v>
      </c>
      <c r="B14" s="80">
        <v>784.968959</v>
      </c>
      <c r="C14" s="80">
        <v>656.359271</v>
      </c>
      <c r="D14" s="81">
        <f t="shared" si="0"/>
        <v>0.195944041140846</v>
      </c>
    </row>
    <row r="15" s="71" customFormat="1" customHeight="1" spans="1:4">
      <c r="A15" s="83" t="s">
        <v>96</v>
      </c>
      <c r="B15" s="80"/>
      <c r="C15" s="80"/>
      <c r="D15" s="81" t="e">
        <f t="shared" si="0"/>
        <v>#DIV/0!</v>
      </c>
    </row>
    <row r="16" s="71" customFormat="1" customHeight="1" spans="1:4">
      <c r="A16" s="83" t="s">
        <v>97</v>
      </c>
      <c r="B16" s="80"/>
      <c r="C16" s="80"/>
      <c r="D16" s="81" t="e">
        <f t="shared" si="0"/>
        <v>#DIV/0!</v>
      </c>
    </row>
    <row r="17" s="71" customFormat="1" customHeight="1" spans="1:4">
      <c r="A17" s="84" t="s">
        <v>98</v>
      </c>
      <c r="B17" s="80"/>
      <c r="C17" s="80"/>
      <c r="D17" s="81" t="e">
        <f t="shared" si="0"/>
        <v>#DIV/0!</v>
      </c>
    </row>
    <row r="18" s="71" customFormat="1" customHeight="1" spans="1:4">
      <c r="A18" s="85" t="s">
        <v>99</v>
      </c>
      <c r="B18" s="80"/>
      <c r="C18" s="80"/>
      <c r="D18" s="81" t="e">
        <f t="shared" si="0"/>
        <v>#DIV/0!</v>
      </c>
    </row>
    <row r="19" s="71" customFormat="1" customHeight="1" spans="1:4">
      <c r="A19" s="83" t="s">
        <v>100</v>
      </c>
      <c r="B19" s="80"/>
      <c r="C19" s="80"/>
      <c r="D19" s="81" t="e">
        <f t="shared" si="0"/>
        <v>#DIV/0!</v>
      </c>
    </row>
    <row r="20" s="71" customFormat="1" customHeight="1" spans="1:4">
      <c r="A20" s="85" t="s">
        <v>101</v>
      </c>
      <c r="B20" s="80">
        <v>15.003332</v>
      </c>
      <c r="C20" s="80">
        <v>1.292761</v>
      </c>
      <c r="D20" s="81">
        <f t="shared" si="0"/>
        <v>10.6056502323322</v>
      </c>
    </row>
    <row r="21" s="71" customFormat="1" customHeight="1" spans="1:4">
      <c r="A21" s="83" t="s">
        <v>102</v>
      </c>
      <c r="B21" s="80"/>
      <c r="C21" s="80"/>
      <c r="D21" s="81" t="e">
        <f t="shared" si="0"/>
        <v>#DIV/0!</v>
      </c>
    </row>
    <row r="22" s="71" customFormat="1" customHeight="1" spans="1:8">
      <c r="A22" s="83" t="s">
        <v>103</v>
      </c>
      <c r="B22" s="80"/>
      <c r="C22" s="80"/>
      <c r="D22" s="81" t="e">
        <f t="shared" si="0"/>
        <v>#DIV/0!</v>
      </c>
      <c r="H22" s="71">
        <v>10000</v>
      </c>
    </row>
    <row r="23" s="73" customFormat="1" customHeight="1" spans="1:4">
      <c r="A23" s="79" t="s">
        <v>104</v>
      </c>
      <c r="B23" s="86">
        <v>6.78848100000012</v>
      </c>
      <c r="C23" s="86">
        <v>12.87953</v>
      </c>
      <c r="D23" s="81">
        <f t="shared" si="0"/>
        <v>-0.472924788404537</v>
      </c>
    </row>
    <row r="24" s="71" customFormat="1" customHeight="1" spans="1:4">
      <c r="A24" s="82" t="s">
        <v>105</v>
      </c>
      <c r="B24" s="80">
        <v>0.63424</v>
      </c>
      <c r="C24" s="80">
        <v>1.460832</v>
      </c>
      <c r="D24" s="81">
        <f t="shared" si="0"/>
        <v>-0.565836454842172</v>
      </c>
    </row>
    <row r="25" s="71" customFormat="1" customHeight="1" spans="1:4">
      <c r="A25" s="82" t="s">
        <v>106</v>
      </c>
      <c r="B25" s="80">
        <v>1.260476</v>
      </c>
      <c r="C25" s="80">
        <v>1.2587</v>
      </c>
      <c r="D25" s="81">
        <f t="shared" si="0"/>
        <v>0.00141097958210852</v>
      </c>
    </row>
    <row r="26" s="73" customFormat="1" customHeight="1" spans="1:4">
      <c r="A26" s="79" t="s">
        <v>107</v>
      </c>
      <c r="B26" s="86">
        <v>6.16224500000011</v>
      </c>
      <c r="C26" s="86">
        <v>13.081662</v>
      </c>
      <c r="D26" s="81">
        <f t="shared" si="0"/>
        <v>-0.528940206527266</v>
      </c>
    </row>
    <row r="27" s="71" customFormat="1" customHeight="1" spans="1:4">
      <c r="A27" s="82" t="s">
        <v>108</v>
      </c>
      <c r="B27" s="80">
        <v>5.409587</v>
      </c>
      <c r="C27" s="80">
        <v>11.226074</v>
      </c>
      <c r="D27" s="81">
        <f t="shared" si="0"/>
        <v>-0.518122987609025</v>
      </c>
    </row>
    <row r="28" s="73" customFormat="1" customHeight="1" spans="1:4">
      <c r="A28" s="79" t="s">
        <v>109</v>
      </c>
      <c r="B28" s="86">
        <v>0.752658000000115</v>
      </c>
      <c r="C28" s="86">
        <v>1.85558800000004</v>
      </c>
      <c r="D28" s="81">
        <f t="shared" si="0"/>
        <v>-0.594383020368693</v>
      </c>
    </row>
    <row r="29" s="73" customFormat="1" customHeight="1" spans="1:4">
      <c r="A29" s="87" t="s">
        <v>110</v>
      </c>
      <c r="B29" s="80">
        <v>0.752658000000115</v>
      </c>
      <c r="C29" s="80">
        <v>1.85558800000004</v>
      </c>
      <c r="D29" s="81">
        <f t="shared" si="0"/>
        <v>-0.594383020368693</v>
      </c>
    </row>
    <row r="30" s="73" customFormat="1" customHeight="1" spans="1:4">
      <c r="A30" s="87" t="s">
        <v>111</v>
      </c>
      <c r="B30" s="80"/>
      <c r="C30" s="80"/>
      <c r="D30" s="81" t="e">
        <f t="shared" si="0"/>
        <v>#DIV/0!</v>
      </c>
    </row>
    <row r="31" s="71" customFormat="1" customHeight="1" spans="1:4">
      <c r="A31" s="79" t="s">
        <v>112</v>
      </c>
      <c r="B31" s="80"/>
      <c r="C31" s="80"/>
      <c r="D31" s="81" t="e">
        <f t="shared" si="0"/>
        <v>#DIV/0!</v>
      </c>
    </row>
    <row r="32" s="71" customFormat="1" customHeight="1" spans="1:4">
      <c r="A32" s="88" t="s">
        <v>113</v>
      </c>
      <c r="B32" s="80"/>
      <c r="C32" s="80"/>
      <c r="D32" s="77"/>
    </row>
    <row r="33" s="71" customFormat="1" customHeight="1" spans="1:4">
      <c r="A33" s="88" t="s">
        <v>114</v>
      </c>
      <c r="B33" s="80"/>
      <c r="C33" s="80"/>
      <c r="D33" s="77"/>
    </row>
    <row r="34" s="71" customFormat="1" customHeight="1" spans="1:4">
      <c r="A34" s="88" t="s">
        <v>115</v>
      </c>
      <c r="B34" s="80"/>
      <c r="C34" s="80"/>
      <c r="D34" s="77"/>
    </row>
    <row r="35" s="71" customFormat="1" customHeight="1" spans="1:4">
      <c r="A35" s="88" t="s">
        <v>116</v>
      </c>
      <c r="B35" s="80"/>
      <c r="C35" s="80"/>
      <c r="D35" s="77"/>
    </row>
    <row r="36" s="71" customFormat="1" customHeight="1" spans="1:4">
      <c r="A36" s="88" t="s">
        <v>117</v>
      </c>
      <c r="B36" s="80"/>
      <c r="C36" s="80"/>
      <c r="D36" s="77"/>
    </row>
    <row r="37" s="71" customFormat="1" customHeight="1" spans="1:4">
      <c r="A37" s="88" t="s">
        <v>118</v>
      </c>
      <c r="B37" s="80"/>
      <c r="C37" s="80"/>
      <c r="D37" s="77"/>
    </row>
    <row r="38" s="71" customFormat="1" customHeight="1" spans="1:4">
      <c r="A38" s="89" t="s">
        <v>119</v>
      </c>
      <c r="B38" s="80"/>
      <c r="C38" s="80"/>
      <c r="D38" s="77"/>
    </row>
    <row r="39" s="71" customFormat="1" customHeight="1" spans="1:4">
      <c r="A39" s="89" t="s">
        <v>120</v>
      </c>
      <c r="B39" s="80"/>
      <c r="C39" s="80"/>
      <c r="D39" s="77"/>
    </row>
    <row r="40" s="71" customFormat="1" customHeight="1" spans="1:4">
      <c r="A40" s="89" t="s">
        <v>121</v>
      </c>
      <c r="B40" s="80"/>
      <c r="C40" s="80"/>
      <c r="D40" s="77"/>
    </row>
    <row r="41" s="71" customFormat="1" customHeight="1" spans="1:4">
      <c r="A41" s="89" t="s">
        <v>122</v>
      </c>
      <c r="B41" s="80"/>
      <c r="C41" s="80"/>
      <c r="D41" s="77"/>
    </row>
    <row r="42" s="71" customFormat="1" customHeight="1" spans="1:4">
      <c r="A42" s="89" t="s">
        <v>123</v>
      </c>
      <c r="B42" s="80"/>
      <c r="C42" s="80"/>
      <c r="D42" s="77"/>
    </row>
    <row r="43" s="71" customFormat="1" customHeight="1" spans="1:4">
      <c r="A43" s="89" t="s">
        <v>124</v>
      </c>
      <c r="B43" s="80"/>
      <c r="C43" s="80"/>
      <c r="D43" s="77"/>
    </row>
    <row r="44" s="71" customFormat="1" customHeight="1" spans="1:4">
      <c r="A44" s="90" t="s">
        <v>125</v>
      </c>
      <c r="B44" s="86">
        <v>0.752658000000115</v>
      </c>
      <c r="C44" s="86">
        <v>1.85558800000004</v>
      </c>
      <c r="D44" s="77"/>
    </row>
    <row r="46" customHeight="1" spans="2:3">
      <c r="B46" s="91"/>
      <c r="C46" s="91"/>
    </row>
  </sheetData>
  <mergeCells count="2">
    <mergeCell ref="A1:C1"/>
    <mergeCell ref="A2:C2"/>
  </mergeCells>
  <printOptions horizontalCentered="1" verticalCentered="1"/>
  <pageMargins left="0.354166666666667" right="0.235416666666667" top="0.590277777777778" bottom="0.707638888888889" header="0.511805555555556" footer="0.313888888888889"/>
  <pageSetup paperSize="9" orientation="portrait" horizontalDpi="600" verticalDpi="180"/>
  <headerFooter alignWithMargins="0">
    <oddFooter>&amp;C&amp;"Arial Narrow"&amp;10 &amp;"times New Roman"2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7"/>
  <sheetViews>
    <sheetView topLeftCell="A27" workbookViewId="0">
      <selection activeCell="D42" sqref="D42"/>
    </sheetView>
  </sheetViews>
  <sheetFormatPr defaultColWidth="9" defaultRowHeight="20" customHeight="1"/>
  <cols>
    <col min="1" max="1" width="47.125" style="50" customWidth="1"/>
    <col min="2" max="2" width="17.0583333333333" style="51" customWidth="1"/>
    <col min="3" max="3" width="16.7166666666667" style="51" customWidth="1"/>
    <col min="4" max="4" width="10.375" style="50"/>
    <col min="5" max="16384" width="9" style="50"/>
  </cols>
  <sheetData>
    <row r="1" ht="29" customHeight="1" spans="1:3">
      <c r="A1" s="52" t="s">
        <v>126</v>
      </c>
      <c r="B1" s="53"/>
      <c r="C1" s="53"/>
    </row>
    <row r="2" customHeight="1" spans="1:3">
      <c r="A2" s="54" t="s">
        <v>127</v>
      </c>
      <c r="B2" s="55"/>
      <c r="C2" s="55"/>
    </row>
    <row r="3" customHeight="1" spans="1:3">
      <c r="A3" s="56" t="str">
        <f>'公开01表-资产负债表'!A3</f>
        <v>单位：安徽汽车工业技师学院</v>
      </c>
      <c r="B3" s="57"/>
      <c r="C3" s="58" t="s">
        <v>3</v>
      </c>
    </row>
    <row r="4" customHeight="1" spans="1:3">
      <c r="A4" s="59" t="s">
        <v>128</v>
      </c>
      <c r="B4" s="60" t="s">
        <v>84</v>
      </c>
      <c r="C4" s="60" t="s">
        <v>85</v>
      </c>
    </row>
    <row r="5" s="49" customFormat="1" customHeight="1" spans="1:3">
      <c r="A5" s="61" t="s">
        <v>129</v>
      </c>
      <c r="B5" s="62"/>
      <c r="C5" s="62"/>
    </row>
    <row r="6" customHeight="1" spans="1:3">
      <c r="A6" s="63" t="s">
        <v>130</v>
      </c>
      <c r="B6" s="64">
        <v>177.121259</v>
      </c>
      <c r="C6" s="64">
        <v>407.931016</v>
      </c>
    </row>
    <row r="7" customHeight="1" spans="1:3">
      <c r="A7" s="63" t="s">
        <v>131</v>
      </c>
      <c r="B7" s="64"/>
      <c r="C7" s="64"/>
    </row>
    <row r="8" customHeight="1" spans="1:3">
      <c r="A8" s="63" t="s">
        <v>132</v>
      </c>
      <c r="B8" s="64">
        <v>153.82097</v>
      </c>
      <c r="C8" s="64">
        <v>1884.231193</v>
      </c>
    </row>
    <row r="9" customHeight="1" spans="1:3">
      <c r="A9" s="65" t="s">
        <v>133</v>
      </c>
      <c r="B9" s="64">
        <v>330.942229</v>
      </c>
      <c r="C9" s="64">
        <v>2292.162209</v>
      </c>
    </row>
    <row r="10" customHeight="1" spans="1:3">
      <c r="A10" s="63" t="s">
        <v>134</v>
      </c>
      <c r="B10" s="64"/>
      <c r="C10" s="64"/>
    </row>
    <row r="11" customHeight="1" spans="1:3">
      <c r="A11" s="63" t="s">
        <v>135</v>
      </c>
      <c r="B11" s="64">
        <v>395.983239</v>
      </c>
      <c r="C11" s="64">
        <v>454.658032</v>
      </c>
    </row>
    <row r="12" customHeight="1" spans="1:3">
      <c r="A12" s="63" t="s">
        <v>136</v>
      </c>
      <c r="B12" s="64">
        <v>21.328372</v>
      </c>
      <c r="C12" s="64">
        <v>39.268137</v>
      </c>
    </row>
    <row r="13" customHeight="1" spans="1:3">
      <c r="A13" s="63" t="s">
        <v>137</v>
      </c>
      <c r="B13" s="64">
        <v>63.823505</v>
      </c>
      <c r="C13" s="64">
        <v>286.933171</v>
      </c>
    </row>
    <row r="14" customHeight="1" spans="1:3">
      <c r="A14" s="65" t="s">
        <v>138</v>
      </c>
      <c r="B14" s="64">
        <v>481.135116</v>
      </c>
      <c r="C14" s="64">
        <v>780.85934</v>
      </c>
    </row>
    <row r="15" s="49" customFormat="1" customHeight="1" spans="1:3">
      <c r="A15" s="59" t="s">
        <v>139</v>
      </c>
      <c r="B15" s="66">
        <v>-150.192887</v>
      </c>
      <c r="C15" s="66">
        <v>1511.302869</v>
      </c>
    </row>
    <row r="16" s="49" customFormat="1" customHeight="1" spans="1:3">
      <c r="A16" s="61" t="s">
        <v>140</v>
      </c>
      <c r="B16" s="64"/>
      <c r="C16" s="64"/>
    </row>
    <row r="17" customHeight="1" spans="1:3">
      <c r="A17" s="63" t="s">
        <v>141</v>
      </c>
      <c r="B17" s="64"/>
      <c r="C17" s="64"/>
    </row>
    <row r="18" customHeight="1" spans="1:3">
      <c r="A18" s="63" t="s">
        <v>142</v>
      </c>
      <c r="B18" s="64"/>
      <c r="C18" s="64"/>
    </row>
    <row r="19" customHeight="1" spans="1:3">
      <c r="A19" s="63" t="s">
        <v>143</v>
      </c>
      <c r="B19" s="64">
        <v>4.860903</v>
      </c>
      <c r="C19" s="64">
        <v>1.65</v>
      </c>
    </row>
    <row r="20" customHeight="1" spans="1:3">
      <c r="A20" s="63" t="s">
        <v>144</v>
      </c>
      <c r="B20" s="64"/>
      <c r="C20" s="64"/>
    </row>
    <row r="21" customHeight="1" spans="1:3">
      <c r="A21" s="63" t="s">
        <v>145</v>
      </c>
      <c r="B21" s="64"/>
      <c r="C21" s="64">
        <v>3057.595834</v>
      </c>
    </row>
    <row r="22" customHeight="1" spans="1:3">
      <c r="A22" s="65" t="s">
        <v>146</v>
      </c>
      <c r="B22" s="64">
        <v>4.860903</v>
      </c>
      <c r="C22" s="64">
        <v>3059.245834</v>
      </c>
    </row>
    <row r="23" customHeight="1" spans="1:3">
      <c r="A23" s="63" t="s">
        <v>147</v>
      </c>
      <c r="B23" s="64">
        <v>137.670602</v>
      </c>
      <c r="C23" s="64">
        <v>30.22235</v>
      </c>
    </row>
    <row r="24" customHeight="1" spans="1:3">
      <c r="A24" s="63" t="s">
        <v>148</v>
      </c>
      <c r="B24" s="64"/>
      <c r="C24" s="64"/>
    </row>
    <row r="25" customHeight="1" spans="1:3">
      <c r="A25" s="63" t="s">
        <v>149</v>
      </c>
      <c r="B25" s="64"/>
      <c r="C25" s="64"/>
    </row>
    <row r="26" customHeight="1" spans="1:3">
      <c r="A26" s="63" t="s">
        <v>150</v>
      </c>
      <c r="B26" s="64"/>
      <c r="C26" s="64">
        <v>3000</v>
      </c>
    </row>
    <row r="27" customHeight="1" spans="1:3">
      <c r="A27" s="65" t="s">
        <v>151</v>
      </c>
      <c r="B27" s="64">
        <v>137.670602</v>
      </c>
      <c r="C27" s="64">
        <v>3030.22235</v>
      </c>
    </row>
    <row r="28" s="49" customFormat="1" customHeight="1" spans="1:3">
      <c r="A28" s="59" t="s">
        <v>152</v>
      </c>
      <c r="B28" s="66">
        <v>-132.809699</v>
      </c>
      <c r="C28" s="66">
        <v>29.023484</v>
      </c>
    </row>
    <row r="29" s="49" customFormat="1" customHeight="1" spans="1:3">
      <c r="A29" s="61" t="s">
        <v>153</v>
      </c>
      <c r="B29" s="64"/>
      <c r="C29" s="64"/>
    </row>
    <row r="30" customHeight="1" spans="1:3">
      <c r="A30" s="63" t="s">
        <v>154</v>
      </c>
      <c r="B30" s="64"/>
      <c r="C30" s="64"/>
    </row>
    <row r="31" customHeight="1" spans="1:3">
      <c r="A31" s="63" t="s">
        <v>155</v>
      </c>
      <c r="B31" s="64"/>
      <c r="C31" s="64"/>
    </row>
    <row r="32" customHeight="1" spans="1:3">
      <c r="A32" s="63" t="s">
        <v>156</v>
      </c>
      <c r="B32" s="64"/>
      <c r="C32" s="64"/>
    </row>
    <row r="33" customHeight="1" spans="1:3">
      <c r="A33" s="65" t="s">
        <v>157</v>
      </c>
      <c r="B33" s="64"/>
      <c r="C33" s="64"/>
    </row>
    <row r="34" customHeight="1" spans="1:3">
      <c r="A34" s="63" t="s">
        <v>158</v>
      </c>
      <c r="B34" s="64"/>
      <c r="C34" s="64"/>
    </row>
    <row r="35" customHeight="1" spans="1:3">
      <c r="A35" s="63" t="s">
        <v>159</v>
      </c>
      <c r="B35" s="64"/>
      <c r="C35" s="64"/>
    </row>
    <row r="36" customHeight="1" spans="1:3">
      <c r="A36" s="63" t="s">
        <v>160</v>
      </c>
      <c r="B36" s="64"/>
      <c r="C36" s="64"/>
    </row>
    <row r="37" customHeight="1" spans="1:3">
      <c r="A37" s="65" t="s">
        <v>161</v>
      </c>
      <c r="B37" s="64"/>
      <c r="C37" s="64"/>
    </row>
    <row r="38" s="49" customFormat="1" customHeight="1" spans="1:9">
      <c r="A38" s="59" t="s">
        <v>162</v>
      </c>
      <c r="B38" s="66"/>
      <c r="C38" s="66"/>
      <c r="I38" s="49">
        <v>10100.8</v>
      </c>
    </row>
    <row r="39" s="49" customFormat="1" customHeight="1" spans="1:3">
      <c r="A39" s="61" t="s">
        <v>163</v>
      </c>
      <c r="B39" s="66"/>
      <c r="C39" s="66"/>
    </row>
    <row r="40" customHeight="1" spans="1:3">
      <c r="A40" s="61" t="s">
        <v>164</v>
      </c>
      <c r="B40" s="66">
        <v>-283.002586</v>
      </c>
      <c r="C40" s="66">
        <v>1540.326353</v>
      </c>
    </row>
    <row r="41" customHeight="1" spans="1:3">
      <c r="A41" s="63" t="s">
        <v>165</v>
      </c>
      <c r="B41" s="64">
        <v>10383.801291</v>
      </c>
      <c r="C41" s="64">
        <v>8843.474938</v>
      </c>
    </row>
    <row r="42" customHeight="1" spans="1:4">
      <c r="A42" s="61" t="s">
        <v>166</v>
      </c>
      <c r="B42" s="66">
        <v>10100.798705</v>
      </c>
      <c r="C42" s="66">
        <v>10383.801291</v>
      </c>
      <c r="D42" s="67">
        <f>(B42-C42)/C42</f>
        <v>-0.0272542374482155</v>
      </c>
    </row>
    <row r="43" customHeight="1" spans="1:1">
      <c r="A43" s="68"/>
    </row>
    <row r="47" customHeight="1" spans="2:3">
      <c r="B47" s="69"/>
      <c r="C47" s="69"/>
    </row>
  </sheetData>
  <mergeCells count="3">
    <mergeCell ref="A1:C1"/>
    <mergeCell ref="A2:C2"/>
    <mergeCell ref="A43:C43"/>
  </mergeCells>
  <printOptions horizontalCentered="1"/>
  <pageMargins left="0.471527777777778" right="0.393055555555556" top="0.590277777777778" bottom="0.786805555555556" header="0.511805555555556" footer="0.313888888888889"/>
  <pageSetup paperSize="9" scale="85" orientation="portrait" horizontalDpi="600" verticalDpi="180"/>
  <headerFooter alignWithMargins="0" scaleWithDoc="0">
    <oddFooter>&amp;C&amp;"times New Roman"&amp;10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9"/>
  <sheetViews>
    <sheetView workbookViewId="0">
      <selection activeCell="H17" sqref="H17"/>
    </sheetView>
  </sheetViews>
  <sheetFormatPr defaultColWidth="9" defaultRowHeight="24" customHeight="1"/>
  <cols>
    <col min="1" max="1" width="36.5583333333333" style="22" customWidth="1"/>
    <col min="2" max="2" width="12.1666666666667" style="23" customWidth="1"/>
    <col min="3" max="3" width="11.0583333333333" style="23" customWidth="1"/>
    <col min="4" max="5" width="11" style="23" customWidth="1"/>
    <col min="6" max="6" width="13.2166666666667" style="23" customWidth="1"/>
    <col min="7" max="7" width="12.5" style="23" customWidth="1"/>
    <col min="8" max="8" width="12.5583333333333" style="23" customWidth="1"/>
    <col min="9" max="9" width="12" style="23" customWidth="1"/>
    <col min="10" max="10" width="11" style="23" customWidth="1"/>
    <col min="11" max="11" width="12.0583333333333" style="23" customWidth="1"/>
    <col min="12" max="12" width="13.0583333333333" style="23" customWidth="1"/>
    <col min="13" max="16384" width="9" style="22"/>
  </cols>
  <sheetData>
    <row r="1" ht="37" customHeight="1" spans="1:12">
      <c r="A1" s="24" t="s">
        <v>167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customHeight="1" spans="1:12">
      <c r="A2" s="26" t="s">
        <v>168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customHeight="1" spans="1:12">
      <c r="A3" s="7" t="str">
        <f>'公开03表-现金流量表'!A3</f>
        <v>单位：安徽汽车工业技师学院</v>
      </c>
      <c r="E3" s="28"/>
      <c r="F3" s="28"/>
      <c r="G3" s="28"/>
      <c r="L3" s="45" t="s">
        <v>3</v>
      </c>
    </row>
    <row r="4" customHeight="1" spans="1:12">
      <c r="A4" s="29" t="s">
        <v>169</v>
      </c>
      <c r="B4" s="30" t="s">
        <v>170</v>
      </c>
      <c r="C4" s="30"/>
      <c r="D4" s="30"/>
      <c r="E4" s="30"/>
      <c r="F4" s="30"/>
      <c r="G4" s="30"/>
      <c r="H4" s="30"/>
      <c r="I4" s="30"/>
      <c r="J4" s="30"/>
      <c r="K4" s="30"/>
      <c r="L4" s="30"/>
    </row>
    <row r="5" customHeight="1" spans="1:12">
      <c r="A5" s="29"/>
      <c r="B5" s="31" t="s">
        <v>171</v>
      </c>
      <c r="C5" s="31" t="s">
        <v>172</v>
      </c>
      <c r="D5" s="31"/>
      <c r="E5" s="31"/>
      <c r="F5" s="31" t="s">
        <v>173</v>
      </c>
      <c r="G5" s="31" t="s">
        <v>174</v>
      </c>
      <c r="H5" s="31" t="s">
        <v>175</v>
      </c>
      <c r="I5" s="31" t="s">
        <v>176</v>
      </c>
      <c r="J5" s="31" t="s">
        <v>177</v>
      </c>
      <c r="K5" s="31" t="s">
        <v>178</v>
      </c>
      <c r="L5" s="46" t="s">
        <v>78</v>
      </c>
    </row>
    <row r="6" s="19" customFormat="1" customHeight="1" spans="1:12">
      <c r="A6" s="29" t="s">
        <v>169</v>
      </c>
      <c r="B6" s="31"/>
      <c r="C6" s="31" t="s">
        <v>179</v>
      </c>
      <c r="D6" s="31" t="s">
        <v>180</v>
      </c>
      <c r="E6" s="31" t="s">
        <v>181</v>
      </c>
      <c r="F6" s="31"/>
      <c r="G6" s="31"/>
      <c r="H6" s="31"/>
      <c r="I6" s="31"/>
      <c r="J6" s="31"/>
      <c r="K6" s="31"/>
      <c r="L6" s="46"/>
    </row>
    <row r="7" s="20" customFormat="1" customHeight="1" spans="1:12">
      <c r="A7" s="32" t="s">
        <v>182</v>
      </c>
      <c r="B7" s="33">
        <f t="shared" ref="B7:K7" si="0">B69</f>
        <v>5278.639452</v>
      </c>
      <c r="C7" s="34">
        <f t="shared" si="0"/>
        <v>0</v>
      </c>
      <c r="D7" s="34">
        <f t="shared" si="0"/>
        <v>0</v>
      </c>
      <c r="E7" s="34">
        <f t="shared" si="0"/>
        <v>0</v>
      </c>
      <c r="F7" s="34">
        <f t="shared" si="0"/>
        <v>0</v>
      </c>
      <c r="G7" s="34">
        <f t="shared" si="0"/>
        <v>0</v>
      </c>
      <c r="H7" s="34">
        <f t="shared" si="0"/>
        <v>0</v>
      </c>
      <c r="I7" s="34">
        <f t="shared" si="0"/>
        <v>0</v>
      </c>
      <c r="J7" s="33">
        <f t="shared" si="0"/>
        <v>756.937103</v>
      </c>
      <c r="K7" s="33">
        <f t="shared" si="0"/>
        <v>6882.271466</v>
      </c>
      <c r="L7" s="33">
        <f t="shared" ref="L7:L34" si="1">SUM(B7:F7)-G7+SUM(H7:K7)</f>
        <v>12917.848021</v>
      </c>
    </row>
    <row r="8" s="20" customFormat="1" customHeight="1" spans="1:12">
      <c r="A8" s="35" t="s">
        <v>183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4">
        <f t="shared" si="1"/>
        <v>0</v>
      </c>
    </row>
    <row r="9" s="20" customFormat="1" customHeight="1" spans="1:12">
      <c r="A9" s="35" t="s">
        <v>184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4">
        <f t="shared" si="1"/>
        <v>0</v>
      </c>
    </row>
    <row r="10" s="20" customFormat="1" customHeight="1" spans="1:12">
      <c r="A10" s="35" t="s">
        <v>185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4">
        <f t="shared" si="1"/>
        <v>0</v>
      </c>
    </row>
    <row r="11" s="20" customFormat="1" customHeight="1" spans="1:12">
      <c r="A11" s="32" t="s">
        <v>186</v>
      </c>
      <c r="B11" s="33">
        <f t="shared" ref="B11:K11" si="2">SUM(B7:B10)</f>
        <v>5278.639452</v>
      </c>
      <c r="C11" s="34">
        <f t="shared" si="2"/>
        <v>0</v>
      </c>
      <c r="D11" s="34">
        <f t="shared" si="2"/>
        <v>0</v>
      </c>
      <c r="E11" s="34">
        <f t="shared" si="2"/>
        <v>0</v>
      </c>
      <c r="F11" s="34">
        <f t="shared" si="2"/>
        <v>0</v>
      </c>
      <c r="G11" s="34">
        <f t="shared" si="2"/>
        <v>0</v>
      </c>
      <c r="H11" s="34">
        <f t="shared" si="2"/>
        <v>0</v>
      </c>
      <c r="I11" s="34">
        <f t="shared" si="2"/>
        <v>0</v>
      </c>
      <c r="J11" s="33">
        <f t="shared" si="2"/>
        <v>756.937103</v>
      </c>
      <c r="K11" s="33">
        <f t="shared" si="2"/>
        <v>6882.271466</v>
      </c>
      <c r="L11" s="33">
        <f t="shared" si="1"/>
        <v>12917.848021</v>
      </c>
    </row>
    <row r="12" s="20" customFormat="1" customHeight="1" spans="1:12">
      <c r="A12" s="32" t="s">
        <v>187</v>
      </c>
      <c r="B12" s="34">
        <f t="shared" ref="B12:K12" si="3">B13+B14+B19+B23+B30+B33</f>
        <v>0</v>
      </c>
      <c r="C12" s="34">
        <f t="shared" si="3"/>
        <v>0</v>
      </c>
      <c r="D12" s="34">
        <f t="shared" si="3"/>
        <v>0</v>
      </c>
      <c r="E12" s="34">
        <f t="shared" si="3"/>
        <v>0</v>
      </c>
      <c r="F12" s="34">
        <f t="shared" si="3"/>
        <v>0</v>
      </c>
      <c r="G12" s="34">
        <f t="shared" si="3"/>
        <v>0</v>
      </c>
      <c r="H12" s="34">
        <f t="shared" si="3"/>
        <v>0</v>
      </c>
      <c r="I12" s="34">
        <f t="shared" si="3"/>
        <v>0</v>
      </c>
      <c r="J12" s="33">
        <f t="shared" si="3"/>
        <v>0.075266000000056</v>
      </c>
      <c r="K12" s="33">
        <f t="shared" si="3"/>
        <v>0.677392000000059</v>
      </c>
      <c r="L12" s="33">
        <f t="shared" si="1"/>
        <v>0.752658000000115</v>
      </c>
    </row>
    <row r="13" s="20" customFormat="1" customHeight="1" spans="1:12">
      <c r="A13" s="35" t="s">
        <v>188</v>
      </c>
      <c r="B13" s="36"/>
      <c r="C13" s="36"/>
      <c r="D13" s="36"/>
      <c r="E13" s="36"/>
      <c r="F13" s="36"/>
      <c r="G13" s="36"/>
      <c r="H13" s="36">
        <f>'公开02表-利润表'!B31</f>
        <v>0</v>
      </c>
      <c r="I13" s="36"/>
      <c r="J13" s="36"/>
      <c r="K13" s="47">
        <f>'公开02表-利润表'!B28</f>
        <v>0.752658000000115</v>
      </c>
      <c r="L13" s="47">
        <f t="shared" si="1"/>
        <v>0.752658000000115</v>
      </c>
    </row>
    <row r="14" s="20" customFormat="1" customHeight="1" spans="1:12">
      <c r="A14" s="35" t="s">
        <v>189</v>
      </c>
      <c r="B14" s="36">
        <f t="shared" ref="B14:K14" si="4">SUM(B15:B18)</f>
        <v>0</v>
      </c>
      <c r="C14" s="36">
        <f t="shared" si="4"/>
        <v>0</v>
      </c>
      <c r="D14" s="36">
        <f t="shared" si="4"/>
        <v>0</v>
      </c>
      <c r="E14" s="36">
        <f t="shared" si="4"/>
        <v>0</v>
      </c>
      <c r="F14" s="36">
        <f t="shared" si="4"/>
        <v>0</v>
      </c>
      <c r="G14" s="36">
        <f t="shared" si="4"/>
        <v>0</v>
      </c>
      <c r="H14" s="36">
        <f t="shared" si="4"/>
        <v>0</v>
      </c>
      <c r="I14" s="36">
        <f t="shared" si="4"/>
        <v>0</v>
      </c>
      <c r="J14" s="36">
        <f t="shared" si="4"/>
        <v>0</v>
      </c>
      <c r="K14" s="36">
        <f t="shared" si="4"/>
        <v>0</v>
      </c>
      <c r="L14" s="34">
        <f t="shared" si="1"/>
        <v>0</v>
      </c>
    </row>
    <row r="15" s="20" customFormat="1" customHeight="1" spans="1:12">
      <c r="A15" s="37" t="s">
        <v>190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4">
        <f t="shared" si="1"/>
        <v>0</v>
      </c>
    </row>
    <row r="16" s="20" customFormat="1" customHeight="1" spans="1:12">
      <c r="A16" s="37" t="s">
        <v>191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4">
        <f t="shared" si="1"/>
        <v>0</v>
      </c>
    </row>
    <row r="17" s="20" customFormat="1" customHeight="1" spans="1:12">
      <c r="A17" s="37" t="s">
        <v>192</v>
      </c>
      <c r="B17" s="36"/>
      <c r="C17" s="36"/>
      <c r="D17" s="36"/>
      <c r="E17" s="36"/>
      <c r="F17" s="36">
        <f>'公开01表-资产负债表'!E39-'公开01表-资产负债表'!F39</f>
        <v>0</v>
      </c>
      <c r="G17" s="36"/>
      <c r="H17" s="36"/>
      <c r="I17" s="36"/>
      <c r="J17" s="36"/>
      <c r="K17" s="36"/>
      <c r="L17" s="34">
        <f t="shared" si="1"/>
        <v>0</v>
      </c>
    </row>
    <row r="18" s="20" customFormat="1" customHeight="1" spans="1:12">
      <c r="A18" s="37" t="s">
        <v>193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4">
        <f t="shared" si="1"/>
        <v>0</v>
      </c>
    </row>
    <row r="19" s="20" customFormat="1" customHeight="1" spans="1:12">
      <c r="A19" s="35" t="s">
        <v>194</v>
      </c>
      <c r="B19" s="36">
        <f t="shared" ref="B19:K19" si="5">SUM(B20:B22)</f>
        <v>0</v>
      </c>
      <c r="C19" s="36">
        <f t="shared" si="5"/>
        <v>0</v>
      </c>
      <c r="D19" s="36">
        <f t="shared" si="5"/>
        <v>0</v>
      </c>
      <c r="E19" s="36">
        <f t="shared" si="5"/>
        <v>0</v>
      </c>
      <c r="F19" s="36">
        <f t="shared" si="5"/>
        <v>0</v>
      </c>
      <c r="G19" s="36">
        <f t="shared" si="5"/>
        <v>0</v>
      </c>
      <c r="H19" s="36">
        <f t="shared" si="5"/>
        <v>0</v>
      </c>
      <c r="I19" s="36">
        <f t="shared" si="5"/>
        <v>0</v>
      </c>
      <c r="J19" s="47">
        <f t="shared" si="5"/>
        <v>0.075266000000056</v>
      </c>
      <c r="K19" s="47">
        <f t="shared" si="5"/>
        <v>-0.075266000000056</v>
      </c>
      <c r="L19" s="34">
        <f t="shared" si="1"/>
        <v>0</v>
      </c>
    </row>
    <row r="20" s="20" customFormat="1" customHeight="1" spans="1:12">
      <c r="A20" s="35" t="s">
        <v>195</v>
      </c>
      <c r="B20" s="36"/>
      <c r="C20" s="36"/>
      <c r="D20" s="36"/>
      <c r="E20" s="36"/>
      <c r="F20" s="36"/>
      <c r="G20" s="36"/>
      <c r="H20" s="36"/>
      <c r="I20" s="36"/>
      <c r="J20" s="47">
        <f>'公开01表-资产负债表'!E43-'公开01表-资产负债表'!F43</f>
        <v>0.075266000000056</v>
      </c>
      <c r="K20" s="47">
        <f>0-J20</f>
        <v>-0.075266000000056</v>
      </c>
      <c r="L20" s="34">
        <f t="shared" si="1"/>
        <v>0</v>
      </c>
    </row>
    <row r="21" s="20" customFormat="1" customHeight="1" spans="1:12">
      <c r="A21" s="35" t="s">
        <v>196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4">
        <f t="shared" si="1"/>
        <v>0</v>
      </c>
    </row>
    <row r="22" s="20" customFormat="1" customHeight="1" spans="1:12">
      <c r="A22" s="35" t="s">
        <v>197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4">
        <f t="shared" si="1"/>
        <v>0</v>
      </c>
    </row>
    <row r="23" s="20" customFormat="1" customHeight="1" spans="1:12">
      <c r="A23" s="35" t="s">
        <v>198</v>
      </c>
      <c r="B23" s="36">
        <f t="shared" ref="B23:K23" si="6">SUM(B24:B29)</f>
        <v>0</v>
      </c>
      <c r="C23" s="36">
        <f t="shared" si="6"/>
        <v>0</v>
      </c>
      <c r="D23" s="36">
        <f t="shared" si="6"/>
        <v>0</v>
      </c>
      <c r="E23" s="36">
        <f t="shared" si="6"/>
        <v>0</v>
      </c>
      <c r="F23" s="36">
        <f t="shared" si="6"/>
        <v>0</v>
      </c>
      <c r="G23" s="36">
        <f t="shared" si="6"/>
        <v>0</v>
      </c>
      <c r="H23" s="36">
        <f t="shared" si="6"/>
        <v>0</v>
      </c>
      <c r="I23" s="36">
        <f t="shared" si="6"/>
        <v>0</v>
      </c>
      <c r="J23" s="36">
        <f t="shared" si="6"/>
        <v>0</v>
      </c>
      <c r="K23" s="36">
        <f t="shared" si="6"/>
        <v>0</v>
      </c>
      <c r="L23" s="34">
        <f t="shared" si="1"/>
        <v>0</v>
      </c>
    </row>
    <row r="24" s="20" customFormat="1" customHeight="1" spans="1:12">
      <c r="A24" s="35" t="s">
        <v>199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4">
        <f t="shared" si="1"/>
        <v>0</v>
      </c>
    </row>
    <row r="25" s="20" customFormat="1" customHeight="1" spans="1:12">
      <c r="A25" s="35" t="s">
        <v>200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4">
        <f t="shared" si="1"/>
        <v>0</v>
      </c>
    </row>
    <row r="26" s="20" customFormat="1" customHeight="1" spans="1:12">
      <c r="A26" s="35" t="s">
        <v>201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4">
        <f t="shared" si="1"/>
        <v>0</v>
      </c>
    </row>
    <row r="27" s="20" customFormat="1" customHeight="1" spans="1:12">
      <c r="A27" s="35" t="s">
        <v>202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4">
        <f t="shared" si="1"/>
        <v>0</v>
      </c>
    </row>
    <row r="28" s="20" customFormat="1" customHeight="1" spans="1:12">
      <c r="A28" s="35" t="s">
        <v>203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4">
        <f t="shared" si="1"/>
        <v>0</v>
      </c>
    </row>
    <row r="29" s="20" customFormat="1" customHeight="1" spans="1:12">
      <c r="A29" s="35" t="s">
        <v>204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4">
        <f t="shared" si="1"/>
        <v>0</v>
      </c>
    </row>
    <row r="30" s="20" customFormat="1" customHeight="1" spans="1:12">
      <c r="A30" s="35" t="s">
        <v>205</v>
      </c>
      <c r="B30" s="36">
        <f t="shared" ref="B30:K30" si="7">B31-B32</f>
        <v>0</v>
      </c>
      <c r="C30" s="36">
        <f t="shared" si="7"/>
        <v>0</v>
      </c>
      <c r="D30" s="36">
        <f t="shared" si="7"/>
        <v>0</v>
      </c>
      <c r="E30" s="36">
        <f t="shared" si="7"/>
        <v>0</v>
      </c>
      <c r="F30" s="36">
        <f t="shared" si="7"/>
        <v>0</v>
      </c>
      <c r="G30" s="36">
        <f t="shared" si="7"/>
        <v>0</v>
      </c>
      <c r="H30" s="36">
        <f t="shared" si="7"/>
        <v>0</v>
      </c>
      <c r="I30" s="36">
        <f t="shared" si="7"/>
        <v>0</v>
      </c>
      <c r="J30" s="36">
        <f t="shared" si="7"/>
        <v>0</v>
      </c>
      <c r="K30" s="36">
        <f t="shared" si="7"/>
        <v>0</v>
      </c>
      <c r="L30" s="34">
        <f t="shared" si="1"/>
        <v>0</v>
      </c>
    </row>
    <row r="31" s="20" customFormat="1" customHeight="1" spans="1:12">
      <c r="A31" s="35" t="s">
        <v>206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4">
        <f t="shared" si="1"/>
        <v>0</v>
      </c>
    </row>
    <row r="32" s="20" customFormat="1" customHeight="1" spans="1:12">
      <c r="A32" s="35" t="s">
        <v>207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4">
        <f t="shared" si="1"/>
        <v>0</v>
      </c>
    </row>
    <row r="33" s="20" customFormat="1" customHeight="1" spans="1:12">
      <c r="A33" s="35" t="s">
        <v>208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4">
        <f t="shared" si="1"/>
        <v>0</v>
      </c>
    </row>
    <row r="34" s="20" customFormat="1" customHeight="1" spans="1:12">
      <c r="A34" s="32" t="s">
        <v>209</v>
      </c>
      <c r="B34" s="33">
        <f t="shared" ref="B34:K34" si="8">B11+B12</f>
        <v>5278.639452</v>
      </c>
      <c r="C34" s="34">
        <f t="shared" si="8"/>
        <v>0</v>
      </c>
      <c r="D34" s="34">
        <f t="shared" si="8"/>
        <v>0</v>
      </c>
      <c r="E34" s="34">
        <f t="shared" si="8"/>
        <v>0</v>
      </c>
      <c r="F34" s="34">
        <f t="shared" si="8"/>
        <v>0</v>
      </c>
      <c r="G34" s="34">
        <f t="shared" si="8"/>
        <v>0</v>
      </c>
      <c r="H34" s="34">
        <f t="shared" si="8"/>
        <v>0</v>
      </c>
      <c r="I34" s="34">
        <f t="shared" si="8"/>
        <v>0</v>
      </c>
      <c r="J34" s="33">
        <f t="shared" si="8"/>
        <v>757.012369</v>
      </c>
      <c r="K34" s="33">
        <f t="shared" si="8"/>
        <v>6882.948858</v>
      </c>
      <c r="L34" s="33">
        <f t="shared" si="1"/>
        <v>12918.600679</v>
      </c>
    </row>
    <row r="35" s="20" customFormat="1" customHeight="1" spans="1:12">
      <c r="A35" s="38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</row>
    <row r="36" ht="39" customHeight="1" spans="1:12">
      <c r="A36" s="40" t="s">
        <v>210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</row>
    <row r="37" customHeight="1" spans="1:12">
      <c r="A37" s="26" t="s">
        <v>168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</row>
    <row r="38" customHeight="1" spans="1:12">
      <c r="A38" s="7" t="str">
        <f>'公开01表-资产负债表'!A3</f>
        <v>单位：安徽汽车工业技师学院</v>
      </c>
      <c r="E38" s="28"/>
      <c r="F38" s="28"/>
      <c r="G38" s="28"/>
      <c r="L38" s="45" t="s">
        <v>3</v>
      </c>
    </row>
    <row r="39" customHeight="1" spans="1:12">
      <c r="A39" s="42" t="s">
        <v>169</v>
      </c>
      <c r="B39" s="43" t="s">
        <v>211</v>
      </c>
      <c r="C39" s="43"/>
      <c r="D39" s="43"/>
      <c r="E39" s="43"/>
      <c r="F39" s="43"/>
      <c r="G39" s="43"/>
      <c r="H39" s="43"/>
      <c r="I39" s="43"/>
      <c r="J39" s="43"/>
      <c r="K39" s="43"/>
      <c r="L39" s="43"/>
    </row>
    <row r="40" customHeight="1" spans="1:12">
      <c r="A40" s="42"/>
      <c r="B40" s="44" t="s">
        <v>171</v>
      </c>
      <c r="C40" s="44" t="s">
        <v>172</v>
      </c>
      <c r="D40" s="44"/>
      <c r="E40" s="44"/>
      <c r="F40" s="44" t="s">
        <v>173</v>
      </c>
      <c r="G40" s="44" t="s">
        <v>174</v>
      </c>
      <c r="H40" s="44" t="s">
        <v>175</v>
      </c>
      <c r="I40" s="44" t="s">
        <v>176</v>
      </c>
      <c r="J40" s="44" t="s">
        <v>177</v>
      </c>
      <c r="K40" s="44" t="s">
        <v>178</v>
      </c>
      <c r="L40" s="48" t="s">
        <v>78</v>
      </c>
    </row>
    <row r="41" s="19" customFormat="1" customHeight="1" spans="1:12">
      <c r="A41" s="42" t="s">
        <v>169</v>
      </c>
      <c r="B41" s="44"/>
      <c r="C41" s="44" t="s">
        <v>179</v>
      </c>
      <c r="D41" s="44" t="s">
        <v>180</v>
      </c>
      <c r="E41" s="44" t="s">
        <v>181</v>
      </c>
      <c r="F41" s="44"/>
      <c r="G41" s="44"/>
      <c r="H41" s="44"/>
      <c r="I41" s="44"/>
      <c r="J41" s="44"/>
      <c r="K41" s="44"/>
      <c r="L41" s="48"/>
    </row>
    <row r="42" s="21" customFormat="1" customHeight="1" spans="1:12">
      <c r="A42" s="32" t="s">
        <v>182</v>
      </c>
      <c r="B42" s="33">
        <f>52786394.52/10000</f>
        <v>5278.639452</v>
      </c>
      <c r="C42" s="34">
        <v>0</v>
      </c>
      <c r="D42" s="34">
        <v>0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3">
        <f>7567515.44/10000</f>
        <v>756.751544</v>
      </c>
      <c r="K42" s="33">
        <f>68806014.37/10000</f>
        <v>6880.601437</v>
      </c>
      <c r="L42" s="33">
        <f t="shared" ref="L42:L69" si="9">SUM(B42:F42)-G42+SUM(H42:K42)</f>
        <v>12915.992433</v>
      </c>
    </row>
    <row r="43" s="20" customFormat="1" customHeight="1" spans="1:12">
      <c r="A43" s="35" t="s">
        <v>183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>
        <f t="shared" si="9"/>
        <v>0</v>
      </c>
    </row>
    <row r="44" s="20" customFormat="1" customHeight="1" spans="1:12">
      <c r="A44" s="35" t="s">
        <v>212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>
        <f t="shared" si="9"/>
        <v>0</v>
      </c>
    </row>
    <row r="45" s="20" customFormat="1" customHeight="1" spans="1:12">
      <c r="A45" s="35" t="s">
        <v>185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>
        <f t="shared" si="9"/>
        <v>0</v>
      </c>
    </row>
    <row r="46" s="21" customFormat="1" customHeight="1" spans="1:12">
      <c r="A46" s="32" t="s">
        <v>186</v>
      </c>
      <c r="B46" s="33">
        <f t="shared" ref="B46:K46" si="10">SUM(B42:B45)</f>
        <v>5278.639452</v>
      </c>
      <c r="C46" s="34">
        <f t="shared" si="10"/>
        <v>0</v>
      </c>
      <c r="D46" s="34">
        <f t="shared" si="10"/>
        <v>0</v>
      </c>
      <c r="E46" s="34">
        <f t="shared" si="10"/>
        <v>0</v>
      </c>
      <c r="F46" s="34">
        <f t="shared" si="10"/>
        <v>0</v>
      </c>
      <c r="G46" s="34">
        <f t="shared" si="10"/>
        <v>0</v>
      </c>
      <c r="H46" s="34">
        <f t="shared" si="10"/>
        <v>0</v>
      </c>
      <c r="I46" s="34">
        <f t="shared" si="10"/>
        <v>0</v>
      </c>
      <c r="J46" s="33">
        <f t="shared" si="10"/>
        <v>756.751544</v>
      </c>
      <c r="K46" s="33">
        <f t="shared" si="10"/>
        <v>6880.601437</v>
      </c>
      <c r="L46" s="33">
        <f t="shared" si="9"/>
        <v>12915.992433</v>
      </c>
    </row>
    <row r="47" s="20" customFormat="1" customHeight="1" spans="1:12">
      <c r="A47" s="32" t="s">
        <v>187</v>
      </c>
      <c r="B47" s="34">
        <f t="shared" ref="B47:K47" si="11">B48+B49+B54+B58+B65+B68</f>
        <v>0</v>
      </c>
      <c r="C47" s="34">
        <f t="shared" si="11"/>
        <v>0</v>
      </c>
      <c r="D47" s="34">
        <f t="shared" si="11"/>
        <v>0</v>
      </c>
      <c r="E47" s="34">
        <f t="shared" si="11"/>
        <v>0</v>
      </c>
      <c r="F47" s="34">
        <f t="shared" si="11"/>
        <v>0</v>
      </c>
      <c r="G47" s="34">
        <f t="shared" si="11"/>
        <v>0</v>
      </c>
      <c r="H47" s="34">
        <f t="shared" si="11"/>
        <v>0</v>
      </c>
      <c r="I47" s="34">
        <f t="shared" si="11"/>
        <v>0</v>
      </c>
      <c r="J47" s="47">
        <f t="shared" si="11"/>
        <v>0.185558999999985</v>
      </c>
      <c r="K47" s="47">
        <f t="shared" si="11"/>
        <v>1.67002900000005</v>
      </c>
      <c r="L47" s="47">
        <f t="shared" si="9"/>
        <v>1.85558800000004</v>
      </c>
    </row>
    <row r="48" s="20" customFormat="1" customHeight="1" spans="1:12">
      <c r="A48" s="35" t="s">
        <v>188</v>
      </c>
      <c r="B48" s="36"/>
      <c r="C48" s="36"/>
      <c r="D48" s="36"/>
      <c r="E48" s="36"/>
      <c r="F48" s="36"/>
      <c r="G48" s="36"/>
      <c r="H48" s="36">
        <f>'公开02表-利润表'!C31</f>
        <v>0</v>
      </c>
      <c r="I48" s="36"/>
      <c r="J48" s="36"/>
      <c r="K48" s="47">
        <f>'公开02表-利润表'!C28</f>
        <v>1.85558800000004</v>
      </c>
      <c r="L48" s="47">
        <f t="shared" si="9"/>
        <v>1.85558800000004</v>
      </c>
    </row>
    <row r="49" s="20" customFormat="1" customHeight="1" spans="1:12">
      <c r="A49" s="35" t="s">
        <v>189</v>
      </c>
      <c r="B49" s="36">
        <f t="shared" ref="B49:K49" si="12">SUM(B50:B53)</f>
        <v>0</v>
      </c>
      <c r="C49" s="36">
        <f t="shared" si="12"/>
        <v>0</v>
      </c>
      <c r="D49" s="36">
        <f t="shared" si="12"/>
        <v>0</v>
      </c>
      <c r="E49" s="36">
        <f t="shared" si="12"/>
        <v>0</v>
      </c>
      <c r="F49" s="36">
        <f t="shared" si="12"/>
        <v>0</v>
      </c>
      <c r="G49" s="36">
        <f t="shared" si="12"/>
        <v>0</v>
      </c>
      <c r="H49" s="36">
        <f t="shared" si="12"/>
        <v>0</v>
      </c>
      <c r="I49" s="36">
        <f t="shared" si="12"/>
        <v>0</v>
      </c>
      <c r="J49" s="36">
        <f t="shared" si="12"/>
        <v>0</v>
      </c>
      <c r="K49" s="36">
        <f t="shared" si="12"/>
        <v>0</v>
      </c>
      <c r="L49" s="36">
        <f t="shared" si="9"/>
        <v>0</v>
      </c>
    </row>
    <row r="50" s="20" customFormat="1" customHeight="1" spans="1:12">
      <c r="A50" s="37" t="s">
        <v>190</v>
      </c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>
        <f t="shared" si="9"/>
        <v>0</v>
      </c>
    </row>
    <row r="51" s="20" customFormat="1" customHeight="1" spans="1:12">
      <c r="A51" s="37" t="s">
        <v>191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>
        <f t="shared" si="9"/>
        <v>0</v>
      </c>
    </row>
    <row r="52" s="20" customFormat="1" customHeight="1" spans="1:12">
      <c r="A52" s="37" t="s">
        <v>192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>
        <f t="shared" si="9"/>
        <v>0</v>
      </c>
    </row>
    <row r="53" s="20" customFormat="1" customHeight="1" spans="1:12">
      <c r="A53" s="37" t="s">
        <v>193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>
        <f t="shared" si="9"/>
        <v>0</v>
      </c>
    </row>
    <row r="54" s="20" customFormat="1" customHeight="1" spans="1:12">
      <c r="A54" s="35" t="s">
        <v>194</v>
      </c>
      <c r="B54" s="36">
        <f t="shared" ref="B54:K54" si="13">SUM(B55:B57)</f>
        <v>0</v>
      </c>
      <c r="C54" s="36">
        <f t="shared" si="13"/>
        <v>0</v>
      </c>
      <c r="D54" s="36">
        <f t="shared" si="13"/>
        <v>0</v>
      </c>
      <c r="E54" s="36">
        <f t="shared" si="13"/>
        <v>0</v>
      </c>
      <c r="F54" s="36">
        <f t="shared" si="13"/>
        <v>0</v>
      </c>
      <c r="G54" s="36">
        <f t="shared" si="13"/>
        <v>0</v>
      </c>
      <c r="H54" s="36">
        <f t="shared" si="13"/>
        <v>0</v>
      </c>
      <c r="I54" s="36">
        <f t="shared" si="13"/>
        <v>0</v>
      </c>
      <c r="J54" s="47">
        <f t="shared" si="13"/>
        <v>0.185558999999985</v>
      </c>
      <c r="K54" s="47">
        <f t="shared" si="13"/>
        <v>-0.185558999999985</v>
      </c>
      <c r="L54" s="36">
        <f t="shared" si="9"/>
        <v>0</v>
      </c>
    </row>
    <row r="55" s="20" customFormat="1" customHeight="1" spans="1:12">
      <c r="A55" s="35" t="s">
        <v>195</v>
      </c>
      <c r="B55" s="36"/>
      <c r="C55" s="36"/>
      <c r="D55" s="36"/>
      <c r="E55" s="36"/>
      <c r="F55" s="36"/>
      <c r="G55" s="36"/>
      <c r="H55" s="36"/>
      <c r="I55" s="36"/>
      <c r="J55" s="47">
        <f>1855.58999999985/10000</f>
        <v>0.185558999999985</v>
      </c>
      <c r="K55" s="47">
        <f>0-J55</f>
        <v>-0.185558999999985</v>
      </c>
      <c r="L55" s="36">
        <f t="shared" si="9"/>
        <v>0</v>
      </c>
    </row>
    <row r="56" s="20" customFormat="1" customHeight="1" spans="1:12">
      <c r="A56" s="35" t="s">
        <v>196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>
        <f t="shared" si="9"/>
        <v>0</v>
      </c>
    </row>
    <row r="57" s="20" customFormat="1" customHeight="1" spans="1:12">
      <c r="A57" s="35" t="s">
        <v>197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>
        <f t="shared" si="9"/>
        <v>0</v>
      </c>
    </row>
    <row r="58" s="20" customFormat="1" customHeight="1" spans="1:12">
      <c r="A58" s="35" t="s">
        <v>198</v>
      </c>
      <c r="B58" s="36">
        <f t="shared" ref="B58:K58" si="14">SUM(B59:B64)</f>
        <v>0</v>
      </c>
      <c r="C58" s="36">
        <f t="shared" si="14"/>
        <v>0</v>
      </c>
      <c r="D58" s="36">
        <f t="shared" si="14"/>
        <v>0</v>
      </c>
      <c r="E58" s="36">
        <f t="shared" si="14"/>
        <v>0</v>
      </c>
      <c r="F58" s="36">
        <f t="shared" si="14"/>
        <v>0</v>
      </c>
      <c r="G58" s="36">
        <f t="shared" si="14"/>
        <v>0</v>
      </c>
      <c r="H58" s="36">
        <f t="shared" si="14"/>
        <v>0</v>
      </c>
      <c r="I58" s="36">
        <f t="shared" si="14"/>
        <v>0</v>
      </c>
      <c r="J58" s="36">
        <f t="shared" si="14"/>
        <v>0</v>
      </c>
      <c r="K58" s="36">
        <f t="shared" si="14"/>
        <v>0</v>
      </c>
      <c r="L58" s="36">
        <f t="shared" si="9"/>
        <v>0</v>
      </c>
    </row>
    <row r="59" s="20" customFormat="1" customHeight="1" spans="1:12">
      <c r="A59" s="35" t="s">
        <v>199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>
        <f t="shared" si="9"/>
        <v>0</v>
      </c>
    </row>
    <row r="60" s="20" customFormat="1" customHeight="1" spans="1:12">
      <c r="A60" s="35" t="s">
        <v>200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>
        <f t="shared" si="9"/>
        <v>0</v>
      </c>
    </row>
    <row r="61" s="20" customFormat="1" customHeight="1" spans="1:12">
      <c r="A61" s="35" t="s">
        <v>201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>
        <f t="shared" si="9"/>
        <v>0</v>
      </c>
    </row>
    <row r="62" s="20" customFormat="1" customHeight="1" spans="1:12">
      <c r="A62" s="35" t="s">
        <v>202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>
        <f t="shared" si="9"/>
        <v>0</v>
      </c>
    </row>
    <row r="63" s="20" customFormat="1" customHeight="1" spans="1:12">
      <c r="A63" s="35" t="s">
        <v>203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>
        <f t="shared" si="9"/>
        <v>0</v>
      </c>
    </row>
    <row r="64" s="20" customFormat="1" customHeight="1" spans="1:12">
      <c r="A64" s="35" t="s">
        <v>204</v>
      </c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>
        <f t="shared" si="9"/>
        <v>0</v>
      </c>
    </row>
    <row r="65" s="20" customFormat="1" customHeight="1" spans="1:12">
      <c r="A65" s="35" t="s">
        <v>205</v>
      </c>
      <c r="B65" s="36">
        <f t="shared" ref="B65:K65" si="15">B66-B67</f>
        <v>0</v>
      </c>
      <c r="C65" s="36">
        <f t="shared" si="15"/>
        <v>0</v>
      </c>
      <c r="D65" s="36">
        <f t="shared" si="15"/>
        <v>0</v>
      </c>
      <c r="E65" s="36">
        <f t="shared" si="15"/>
        <v>0</v>
      </c>
      <c r="F65" s="36">
        <f t="shared" si="15"/>
        <v>0</v>
      </c>
      <c r="G65" s="36">
        <f t="shared" si="15"/>
        <v>0</v>
      </c>
      <c r="H65" s="36">
        <f t="shared" si="15"/>
        <v>0</v>
      </c>
      <c r="I65" s="36">
        <f t="shared" si="15"/>
        <v>0</v>
      </c>
      <c r="J65" s="36">
        <f t="shared" si="15"/>
        <v>0</v>
      </c>
      <c r="K65" s="36">
        <f t="shared" si="15"/>
        <v>0</v>
      </c>
      <c r="L65" s="36">
        <f t="shared" si="9"/>
        <v>0</v>
      </c>
    </row>
    <row r="66" s="20" customFormat="1" customHeight="1" spans="1:12">
      <c r="A66" s="35" t="s">
        <v>206</v>
      </c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>
        <f t="shared" si="9"/>
        <v>0</v>
      </c>
    </row>
    <row r="67" s="20" customFormat="1" customHeight="1" spans="1:12">
      <c r="A67" s="35" t="s">
        <v>207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>
        <f t="shared" si="9"/>
        <v>0</v>
      </c>
    </row>
    <row r="68" s="20" customFormat="1" customHeight="1" spans="1:12">
      <c r="A68" s="35" t="s">
        <v>208</v>
      </c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>
        <f t="shared" si="9"/>
        <v>0</v>
      </c>
    </row>
    <row r="69" s="20" customFormat="1" customHeight="1" spans="1:12">
      <c r="A69" s="32" t="s">
        <v>209</v>
      </c>
      <c r="B69" s="33">
        <f t="shared" ref="B69:K69" si="16">B46+B47</f>
        <v>5278.639452</v>
      </c>
      <c r="C69" s="34">
        <f t="shared" si="16"/>
        <v>0</v>
      </c>
      <c r="D69" s="34">
        <f t="shared" si="16"/>
        <v>0</v>
      </c>
      <c r="E69" s="34">
        <f t="shared" si="16"/>
        <v>0</v>
      </c>
      <c r="F69" s="34">
        <f t="shared" si="16"/>
        <v>0</v>
      </c>
      <c r="G69" s="34">
        <f t="shared" si="16"/>
        <v>0</v>
      </c>
      <c r="H69" s="34">
        <f t="shared" si="16"/>
        <v>0</v>
      </c>
      <c r="I69" s="34">
        <f t="shared" si="16"/>
        <v>0</v>
      </c>
      <c r="J69" s="33">
        <f t="shared" si="16"/>
        <v>756.937103</v>
      </c>
      <c r="K69" s="33">
        <f t="shared" si="16"/>
        <v>6882.271466</v>
      </c>
      <c r="L69" s="33">
        <f t="shared" si="9"/>
        <v>12917.848021</v>
      </c>
    </row>
  </sheetData>
  <mergeCells count="26">
    <mergeCell ref="A1:L1"/>
    <mergeCell ref="A2:L2"/>
    <mergeCell ref="B4:L4"/>
    <mergeCell ref="C5:E5"/>
    <mergeCell ref="A36:L36"/>
    <mergeCell ref="A37:L37"/>
    <mergeCell ref="B39:L39"/>
    <mergeCell ref="C40:E40"/>
    <mergeCell ref="A4:A6"/>
    <mergeCell ref="A39:A41"/>
    <mergeCell ref="B5:B6"/>
    <mergeCell ref="B40:B41"/>
    <mergeCell ref="F5:F6"/>
    <mergeCell ref="F40:F41"/>
    <mergeCell ref="G5:G6"/>
    <mergeCell ref="G40:G41"/>
    <mergeCell ref="H5:H6"/>
    <mergeCell ref="H40:H41"/>
    <mergeCell ref="I5:I6"/>
    <mergeCell ref="I40:I41"/>
    <mergeCell ref="J5:J6"/>
    <mergeCell ref="J40:J41"/>
    <mergeCell ref="K5:K6"/>
    <mergeCell ref="K40:K41"/>
    <mergeCell ref="L5:L6"/>
    <mergeCell ref="L40:L41"/>
  </mergeCells>
  <printOptions horizontalCentered="1"/>
  <pageMargins left="0.471527777777778" right="0.590277777777778" top="0.511805555555556" bottom="0.393055555555556" header="0.313888888888889" footer="0.313888888888889"/>
  <pageSetup paperSize="9" scale="61" orientation="landscape"/>
  <headerFooter alignWithMargins="0">
    <evenFooter>&amp;C8-2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7"/>
  <sheetViews>
    <sheetView tabSelected="1" workbookViewId="0">
      <selection activeCell="F9" sqref="F9"/>
    </sheetView>
  </sheetViews>
  <sheetFormatPr defaultColWidth="9" defaultRowHeight="14.25" outlineLevelCol="4"/>
  <cols>
    <col min="1" max="1" width="30.5" style="1" customWidth="1"/>
    <col min="2" max="3" width="26.375" style="1" customWidth="1"/>
    <col min="4" max="16366" width="9" style="1"/>
  </cols>
  <sheetData>
    <row r="1" s="1" customFormat="1" ht="75" customHeight="1" spans="1:3">
      <c r="A1" s="5" t="s">
        <v>213</v>
      </c>
      <c r="B1" s="5"/>
      <c r="C1" s="5"/>
    </row>
    <row r="2" s="1" customFormat="1" ht="23" customHeight="1" spans="1:4">
      <c r="A2" s="6" t="s">
        <v>214</v>
      </c>
      <c r="B2" s="6"/>
      <c r="C2" s="6"/>
      <c r="D2" s="6"/>
    </row>
    <row r="3" s="1" customFormat="1" ht="23" customHeight="1" spans="1:4">
      <c r="A3" s="7" t="s">
        <v>2</v>
      </c>
      <c r="B3" s="8"/>
      <c r="C3" s="9" t="s">
        <v>3</v>
      </c>
      <c r="D3" s="10"/>
    </row>
    <row r="4" s="2" customFormat="1" ht="31" customHeight="1" spans="1:3">
      <c r="A4" s="11" t="s">
        <v>169</v>
      </c>
      <c r="B4" s="11" t="s">
        <v>215</v>
      </c>
      <c r="C4" s="11" t="s">
        <v>216</v>
      </c>
    </row>
    <row r="5" s="2" customFormat="1" ht="31" customHeight="1" spans="1:3">
      <c r="A5" s="12" t="s">
        <v>217</v>
      </c>
      <c r="B5" s="13">
        <v>48</v>
      </c>
      <c r="C5" s="13">
        <v>0</v>
      </c>
    </row>
    <row r="6" s="2" customFormat="1" ht="31" customHeight="1" spans="1:3">
      <c r="A6" s="12" t="s">
        <v>218</v>
      </c>
      <c r="B6" s="13">
        <v>12</v>
      </c>
      <c r="C6" s="13">
        <v>1.7</v>
      </c>
    </row>
    <row r="7" s="2" customFormat="1" ht="31" customHeight="1" spans="1:3">
      <c r="A7" s="12" t="s">
        <v>219</v>
      </c>
      <c r="B7" s="13">
        <v>6.95</v>
      </c>
      <c r="C7" s="13">
        <f>C8+C9</f>
        <v>6.941843</v>
      </c>
    </row>
    <row r="8" s="2" customFormat="1" ht="31" customHeight="1" spans="1:3">
      <c r="A8" s="12" t="s">
        <v>220</v>
      </c>
      <c r="B8" s="13">
        <v>6.95</v>
      </c>
      <c r="C8" s="13">
        <f>[1]两院合并明细!$O$22</f>
        <v>6.941843</v>
      </c>
    </row>
    <row r="9" s="2" customFormat="1" ht="31" customHeight="1" spans="1:3">
      <c r="A9" s="12" t="s">
        <v>221</v>
      </c>
      <c r="B9" s="13">
        <v>0</v>
      </c>
      <c r="C9" s="13">
        <v>0</v>
      </c>
    </row>
    <row r="10" s="3" customFormat="1" ht="31" customHeight="1" spans="1:3">
      <c r="A10" s="11" t="s">
        <v>222</v>
      </c>
      <c r="B10" s="14">
        <f>B5+B6+B7</f>
        <v>66.95</v>
      </c>
      <c r="C10" s="14">
        <f>C5+C6+C7</f>
        <v>8.641843</v>
      </c>
    </row>
    <row r="11" s="4" customFormat="1" ht="30" customHeight="1" spans="1:3">
      <c r="A11" s="15" t="s">
        <v>223</v>
      </c>
      <c r="B11" s="15"/>
      <c r="C11" s="15"/>
    </row>
    <row r="12" s="1" customFormat="1"/>
    <row r="13" s="1" customFormat="1"/>
    <row r="14" s="1" customFormat="1"/>
    <row r="15" s="1" customFormat="1" spans="1:1">
      <c r="A15" s="16"/>
    </row>
    <row r="16" s="1" customFormat="1" ht="18.75" spans="1:5">
      <c r="A16" s="16"/>
      <c r="D16" s="17"/>
      <c r="E16" s="18"/>
    </row>
    <row r="17" s="1" customFormat="1" spans="1:1">
      <c r="A17" s="16"/>
    </row>
    <row r="18" s="1" customFormat="1" spans="1:1">
      <c r="A18" s="16"/>
    </row>
    <row r="19" s="1" customFormat="1" spans="1:1">
      <c r="A19" s="16"/>
    </row>
    <row r="20" s="1" customFormat="1" spans="1:1">
      <c r="A20" s="16"/>
    </row>
    <row r="21" s="1" customFormat="1" spans="1:1">
      <c r="A21" s="16"/>
    </row>
    <row r="22" s="1" customFormat="1" spans="1:1">
      <c r="A22" s="16"/>
    </row>
    <row r="23" s="1" customFormat="1" spans="1:1">
      <c r="A23" s="16"/>
    </row>
    <row r="24" s="1" customFormat="1" spans="1:1">
      <c r="A24" s="16"/>
    </row>
    <row r="25" s="1" customFormat="1" spans="1:1">
      <c r="A25" s="16"/>
    </row>
    <row r="26" s="1" customFormat="1" spans="1:1">
      <c r="A26" s="16"/>
    </row>
    <row r="27" s="1" customFormat="1" spans="1:1">
      <c r="A27" s="16"/>
    </row>
    <row r="28" s="1" customFormat="1" spans="1:1">
      <c r="A28" s="16"/>
    </row>
    <row r="29" s="1" customFormat="1" spans="1:1">
      <c r="A29" s="16"/>
    </row>
    <row r="30" s="1" customFormat="1" spans="1:1">
      <c r="A30" s="16"/>
    </row>
    <row r="31" s="1" customFormat="1" spans="1:1">
      <c r="A31" s="16"/>
    </row>
    <row r="32" s="1" customFormat="1" spans="1:1">
      <c r="A32" s="16"/>
    </row>
    <row r="33" s="1" customFormat="1" spans="1:1">
      <c r="A33" s="16"/>
    </row>
    <row r="34" s="1" customFormat="1" spans="1:1">
      <c r="A34" s="16"/>
    </row>
    <row r="35" s="1" customFormat="1" spans="1:1">
      <c r="A35" s="16"/>
    </row>
    <row r="36" s="1" customFormat="1" spans="1:1">
      <c r="A36" s="16"/>
    </row>
    <row r="37" s="1" customFormat="1" spans="1:1">
      <c r="A37" s="16"/>
    </row>
    <row r="38" s="1" customFormat="1" spans="1:1">
      <c r="A38" s="16"/>
    </row>
    <row r="39" s="1" customFormat="1" spans="1:1">
      <c r="A39" s="16"/>
    </row>
    <row r="40" s="1" customFormat="1" spans="1:1">
      <c r="A40" s="16"/>
    </row>
    <row r="41" s="1" customFormat="1" spans="1:1">
      <c r="A41" s="16"/>
    </row>
    <row r="42" s="1" customFormat="1" spans="1:1">
      <c r="A42" s="16"/>
    </row>
    <row r="43" s="1" customFormat="1" spans="1:1">
      <c r="A43" s="16"/>
    </row>
    <row r="44" s="1" customFormat="1" spans="1:1">
      <c r="A44" s="16"/>
    </row>
    <row r="45" s="1" customFormat="1" spans="1:1">
      <c r="A45" s="16"/>
    </row>
    <row r="46" s="1" customFormat="1" spans="1:1">
      <c r="A46" s="16"/>
    </row>
    <row r="47" s="1" customFormat="1" spans="1:1">
      <c r="A47" s="16"/>
    </row>
    <row r="48" s="1" customFormat="1" spans="1:1">
      <c r="A48" s="16"/>
    </row>
    <row r="49" s="1" customFormat="1" spans="1:1">
      <c r="A49" s="16"/>
    </row>
    <row r="50" s="1" customFormat="1" spans="1:1">
      <c r="A50" s="16"/>
    </row>
    <row r="51" s="1" customFormat="1" spans="1:1">
      <c r="A51" s="16"/>
    </row>
    <row r="52" s="1" customFormat="1" spans="1:1">
      <c r="A52" s="16"/>
    </row>
    <row r="53" s="1" customFormat="1" spans="1:1">
      <c r="A53" s="16"/>
    </row>
    <row r="54" s="1" customFormat="1" spans="1:1">
      <c r="A54" s="16"/>
    </row>
    <row r="55" s="1" customFormat="1" spans="1:1">
      <c r="A55" s="16"/>
    </row>
    <row r="56" s="1" customFormat="1" spans="1:1">
      <c r="A56" s="16"/>
    </row>
    <row r="57" s="1" customFormat="1" spans="1:1">
      <c r="A57" s="16"/>
    </row>
    <row r="58" s="1" customFormat="1" spans="1:1">
      <c r="A58" s="16"/>
    </row>
    <row r="59" s="1" customFormat="1" spans="1:1">
      <c r="A59" s="16"/>
    </row>
    <row r="60" s="1" customFormat="1" spans="1:1">
      <c r="A60" s="16"/>
    </row>
    <row r="61" s="1" customFormat="1" spans="1:1">
      <c r="A61" s="16"/>
    </row>
    <row r="62" s="1" customFormat="1" spans="1:1">
      <c r="A62" s="16"/>
    </row>
    <row r="63" s="1" customFormat="1" spans="1:1">
      <c r="A63" s="16"/>
    </row>
    <row r="64" s="1" customFormat="1" spans="1:1">
      <c r="A64" s="16"/>
    </row>
    <row r="65" s="1" customFormat="1" spans="1:1">
      <c r="A65" s="16"/>
    </row>
    <row r="66" s="1" customFormat="1" spans="1:1">
      <c r="A66" s="16"/>
    </row>
    <row r="67" s="1" customFormat="1" spans="1:1">
      <c r="A67" s="16"/>
    </row>
    <row r="68" s="1" customFormat="1" spans="1:1">
      <c r="A68" s="16"/>
    </row>
    <row r="69" s="1" customFormat="1" spans="1:1">
      <c r="A69" s="16"/>
    </row>
    <row r="70" s="1" customFormat="1" spans="1:1">
      <c r="A70" s="16"/>
    </row>
    <row r="71" s="1" customFormat="1" spans="1:1">
      <c r="A71" s="16"/>
    </row>
    <row r="72" s="1" customFormat="1" spans="1:1">
      <c r="A72" s="16"/>
    </row>
    <row r="73" s="1" customFormat="1" spans="1:1">
      <c r="A73" s="16"/>
    </row>
    <row r="74" s="1" customFormat="1" spans="1:1">
      <c r="A74" s="16"/>
    </row>
    <row r="75" s="1" customFormat="1" spans="1:1">
      <c r="A75" s="16"/>
    </row>
    <row r="76" s="1" customFormat="1" spans="1:1">
      <c r="A76" s="16"/>
    </row>
    <row r="77" s="1" customFormat="1" spans="1:1">
      <c r="A77" s="16"/>
    </row>
    <row r="78" s="1" customFormat="1" spans="1:1">
      <c r="A78" s="16"/>
    </row>
    <row r="79" s="1" customFormat="1" spans="1:1">
      <c r="A79" s="16"/>
    </row>
    <row r="80" s="1" customFormat="1" spans="1:1">
      <c r="A80" s="16"/>
    </row>
    <row r="81" s="1" customFormat="1" spans="1:1">
      <c r="A81" s="16"/>
    </row>
    <row r="82" s="1" customFormat="1" spans="1:1">
      <c r="A82" s="16"/>
    </row>
    <row r="83" s="1" customFormat="1" spans="1:1">
      <c r="A83" s="16"/>
    </row>
    <row r="84" s="1" customFormat="1" spans="1:1">
      <c r="A84" s="16"/>
    </row>
    <row r="85" s="1" customFormat="1" spans="1:1">
      <c r="A85" s="16"/>
    </row>
    <row r="86" s="1" customFormat="1" spans="1:1">
      <c r="A86" s="16"/>
    </row>
    <row r="87" s="1" customFormat="1" spans="1:1">
      <c r="A87" s="16"/>
    </row>
  </sheetData>
  <mergeCells count="3">
    <mergeCell ref="A1:C1"/>
    <mergeCell ref="A2:C2"/>
    <mergeCell ref="A11:C1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公开01表-资产负债表</vt:lpstr>
      <vt:lpstr>公开02表-利润表</vt:lpstr>
      <vt:lpstr>公开03表-现金流量表</vt:lpstr>
      <vt:lpstr>公开04表-所有者权益变动表</vt:lpstr>
      <vt:lpstr>公开05表-三公经费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xiangyan</dc:creator>
  <cp:lastModifiedBy>Administrator</cp:lastModifiedBy>
  <dcterms:created xsi:type="dcterms:W3CDTF">2024-02-02T06:39:00Z</dcterms:created>
  <cp:lastPrinted>2024-04-27T05:47:00Z</cp:lastPrinted>
  <dcterms:modified xsi:type="dcterms:W3CDTF">2026-09-20T03:31:39Z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967258B90FEE4D52B78261C5498CAFA6_12</vt:lpwstr>
  </property>
</Properties>
</file>